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E:\2 ANGELO agosto2023\00000 VALDAOSTA luglio 2023\000 testo rosina libro\strumenti\"/>
    </mc:Choice>
  </mc:AlternateContent>
  <xr:revisionPtr revIDLastSave="0" documentId="13_ncr:1_{101BE015-F894-4EF6-8E93-B18C31FA3AAE}" xr6:coauthVersionLast="47" xr6:coauthVersionMax="47" xr10:uidLastSave="{00000000-0000-0000-0000-000000000000}"/>
  <bookViews>
    <workbookView xWindow="-108" yWindow="-108" windowWidth="23256" windowHeight="12456" tabRatio="865" xr2:uid="{00000000-000D-0000-FFFF-FFFF00000000}"/>
  </bookViews>
  <sheets>
    <sheet name="SCHEDA ANAGRAFICA" sheetId="18" r:id="rId1"/>
    <sheet name="PARTE PRIMA" sheetId="21" r:id="rId2"/>
    <sheet name="1 CONTESTO SOCIALE" sheetId="20" r:id="rId3"/>
    <sheet name="2 PERCEZIONE DI SE" sheetId="3" r:id="rId4"/>
    <sheet name="3 APPRENDIMENTO" sheetId="2" r:id="rId5"/>
    <sheet name="4 PERSEVERANZA" sheetId="16" r:id="rId6"/>
    <sheet name="5 RELAZIONE CON LA  CLASSE " sheetId="17" r:id="rId7"/>
    <sheet name="6 RELAZIONE CON LA SCUOLA" sheetId="6" r:id="rId8"/>
    <sheet name="7 RELAZIONE ADULTI  RIFERIMENTO" sheetId="13" r:id="rId9"/>
    <sheet name="PARTE SECONDA " sheetId="22" r:id="rId10"/>
    <sheet name="8 LE EMOZIONI" sheetId="15" r:id="rId11"/>
    <sheet name=" 9 LE CAPACITA PERSONALI" sheetId="14" r:id="rId12"/>
    <sheet name="10A ESITO" sheetId="11" r:id="rId13"/>
    <sheet name="10B GRAFICI" sheetId="9" r:id="rId14"/>
  </sheets>
  <calcPr calcId="181029"/>
</workbook>
</file>

<file path=xl/calcChain.xml><?xml version="1.0" encoding="utf-8"?>
<calcChain xmlns="http://schemas.openxmlformats.org/spreadsheetml/2006/main">
  <c r="E4" i="11" l="1"/>
  <c r="E5" i="11"/>
  <c r="E6" i="11"/>
  <c r="E7" i="11"/>
  <c r="E3" i="11"/>
  <c r="K26" i="14"/>
  <c r="H14" i="15" l="1"/>
  <c r="E8" i="11"/>
  <c r="E20" i="11" l="1"/>
  <c r="M2" i="3"/>
  <c r="M3" i="3"/>
  <c r="C11" i="11"/>
  <c r="B46" i="9" l="1"/>
  <c r="C35" i="9"/>
  <c r="C36" i="9"/>
  <c r="C37" i="9"/>
  <c r="C38" i="9"/>
  <c r="C39" i="9"/>
  <c r="C40" i="9"/>
  <c r="C29" i="9"/>
  <c r="C30" i="9"/>
  <c r="C31" i="9"/>
  <c r="C32" i="9"/>
  <c r="C33" i="9"/>
  <c r="C34" i="9"/>
  <c r="B41" i="9"/>
  <c r="B47" i="9"/>
  <c r="B48" i="9"/>
  <c r="B49" i="9"/>
  <c r="B50" i="9"/>
  <c r="B51" i="9"/>
  <c r="B45" i="9"/>
  <c r="D52" i="9"/>
  <c r="B30" i="9"/>
  <c r="B31" i="9"/>
  <c r="B32" i="9"/>
  <c r="B33" i="9"/>
  <c r="B34" i="9"/>
  <c r="B35" i="9"/>
  <c r="B36" i="9"/>
  <c r="B37" i="9"/>
  <c r="B38" i="9"/>
  <c r="B39" i="9"/>
  <c r="B40" i="9"/>
  <c r="B29" i="9"/>
  <c r="D22" i="9"/>
  <c r="M2" i="2"/>
  <c r="M3" i="2"/>
  <c r="M4" i="2"/>
  <c r="M5" i="2"/>
  <c r="M6" i="2"/>
  <c r="M7" i="2"/>
  <c r="M8" i="2"/>
  <c r="M9" i="2"/>
  <c r="M10" i="2"/>
  <c r="M11" i="2"/>
  <c r="M2" i="6"/>
  <c r="M5" i="6"/>
  <c r="M6" i="6"/>
  <c r="M7" i="6"/>
  <c r="M9" i="6"/>
  <c r="M10" i="6"/>
  <c r="M11" i="6"/>
  <c r="M12" i="6"/>
  <c r="M2" i="17"/>
  <c r="M4" i="17"/>
  <c r="M5" i="17"/>
  <c r="M6" i="17"/>
  <c r="M7" i="17"/>
  <c r="M8" i="17"/>
  <c r="M9" i="17"/>
  <c r="M10" i="17"/>
  <c r="M11" i="17"/>
  <c r="M12" i="17"/>
  <c r="M2" i="13"/>
  <c r="M3" i="13"/>
  <c r="M4" i="13"/>
  <c r="M5" i="13"/>
  <c r="M6" i="13"/>
  <c r="M7" i="13"/>
  <c r="M8" i="13"/>
  <c r="M9" i="13"/>
  <c r="M10" i="13"/>
  <c r="M11" i="13"/>
  <c r="M2" i="16"/>
  <c r="M3" i="16"/>
  <c r="M4" i="16"/>
  <c r="M5" i="16"/>
  <c r="M6" i="16"/>
  <c r="M7" i="16"/>
  <c r="M8" i="16"/>
  <c r="M9" i="16"/>
  <c r="M10" i="16"/>
  <c r="M11" i="16"/>
  <c r="M4" i="3"/>
  <c r="M5" i="3"/>
  <c r="M6" i="3"/>
  <c r="M7" i="3"/>
  <c r="M8" i="3"/>
  <c r="M9" i="3"/>
  <c r="M10" i="3"/>
  <c r="M11" i="3"/>
  <c r="E11" i="11"/>
  <c r="D11" i="11"/>
  <c r="M11" i="20"/>
  <c r="D6" i="11" s="1"/>
  <c r="M9" i="20"/>
  <c r="D5" i="11" s="1"/>
  <c r="M7" i="20"/>
  <c r="D4" i="11" s="1"/>
  <c r="M3" i="20"/>
  <c r="M2" i="20"/>
  <c r="M16" i="20"/>
  <c r="M17" i="20"/>
  <c r="M15" i="20"/>
  <c r="M14" i="20"/>
  <c r="H23" i="14"/>
  <c r="D61" i="11" s="1"/>
  <c r="C64" i="11"/>
  <c r="C65" i="11"/>
  <c r="C66" i="11"/>
  <c r="C55" i="11"/>
  <c r="C56" i="11"/>
  <c r="C58" i="11"/>
  <c r="C59" i="11"/>
  <c r="C60" i="11"/>
  <c r="C61" i="11"/>
  <c r="C63" i="11"/>
  <c r="C39" i="11"/>
  <c r="C40" i="11"/>
  <c r="C41" i="11"/>
  <c r="C43" i="11"/>
  <c r="C44" i="11"/>
  <c r="C45" i="11"/>
  <c r="C46" i="11"/>
  <c r="C48" i="11"/>
  <c r="C49" i="11"/>
  <c r="C50" i="11"/>
  <c r="C51" i="11"/>
  <c r="C53" i="11"/>
  <c r="C54" i="11"/>
  <c r="C38" i="11"/>
  <c r="D25" i="11"/>
  <c r="E25" i="11" s="1"/>
  <c r="D26" i="11"/>
  <c r="E26" i="11" s="1"/>
  <c r="D27" i="11"/>
  <c r="E27" i="11" s="1"/>
  <c r="D28" i="11"/>
  <c r="E28" i="11" s="1"/>
  <c r="D29" i="11"/>
  <c r="E29" i="11" s="1"/>
  <c r="D30" i="11"/>
  <c r="E30" i="11" s="1"/>
  <c r="D31" i="11"/>
  <c r="E31" i="11" s="1"/>
  <c r="D32" i="11"/>
  <c r="E32" i="11" s="1"/>
  <c r="D33" i="11"/>
  <c r="E33" i="11" s="1"/>
  <c r="C24" i="11"/>
  <c r="C25" i="11"/>
  <c r="C26" i="11"/>
  <c r="C27" i="11"/>
  <c r="C28" i="11"/>
  <c r="C29" i="11"/>
  <c r="C30" i="11"/>
  <c r="C31" i="11"/>
  <c r="C32" i="11"/>
  <c r="C33" i="11"/>
  <c r="C34" i="11"/>
  <c r="C23" i="11"/>
  <c r="D24" i="11"/>
  <c r="E24" i="11" s="1"/>
  <c r="D34" i="11"/>
  <c r="E34" i="11" s="1"/>
  <c r="D23" i="11"/>
  <c r="E23" i="11" s="1"/>
  <c r="D8" i="9"/>
  <c r="D3" i="11" l="1"/>
  <c r="M18" i="20"/>
  <c r="H12" i="2"/>
  <c r="H12" i="3"/>
  <c r="D14" i="11" s="1"/>
  <c r="E14" i="11" s="1"/>
  <c r="D7" i="11"/>
  <c r="H15" i="14"/>
  <c r="D51" i="11" s="1"/>
  <c r="H13" i="14"/>
  <c r="D49" i="11" s="1"/>
  <c r="H21" i="14"/>
  <c r="D59" i="11" s="1"/>
  <c r="H11" i="14"/>
  <c r="D46" i="11" s="1"/>
  <c r="H7" i="14"/>
  <c r="D41" i="11" s="1"/>
  <c r="H6" i="14"/>
  <c r="D40" i="11" s="1"/>
  <c r="H5" i="14"/>
  <c r="D39" i="11" s="1"/>
  <c r="H4" i="14"/>
  <c r="D38" i="11" s="1"/>
  <c r="H10" i="14"/>
  <c r="D45" i="11" s="1"/>
  <c r="H9" i="14"/>
  <c r="D44" i="11" s="1"/>
  <c r="H8" i="14"/>
  <c r="D43" i="11" s="1"/>
  <c r="H22" i="14"/>
  <c r="D60" i="11" s="1"/>
  <c r="H27" i="14"/>
  <c r="D66" i="11" s="1"/>
  <c r="H26" i="14"/>
  <c r="D65" i="11" s="1"/>
  <c r="H20" i="14"/>
  <c r="D58" i="11" s="1"/>
  <c r="H14" i="14"/>
  <c r="D50" i="11" s="1"/>
  <c r="H25" i="14"/>
  <c r="D64" i="11" s="1"/>
  <c r="H24" i="14"/>
  <c r="D63" i="11" s="1"/>
  <c r="H12" i="14"/>
  <c r="D48" i="11" s="1"/>
  <c r="H19" i="14"/>
  <c r="D56" i="11" s="1"/>
  <c r="H18" i="14"/>
  <c r="D55" i="11" s="1"/>
  <c r="H17" i="14"/>
  <c r="D54" i="11" s="1"/>
  <c r="H16" i="14"/>
  <c r="D53" i="11" s="1"/>
  <c r="C41" i="9"/>
  <c r="D35" i="11"/>
  <c r="E35" i="11" s="1"/>
  <c r="H12" i="16"/>
  <c r="D16" i="11" s="1"/>
  <c r="E16" i="11" s="1"/>
  <c r="H12" i="13"/>
  <c r="D19" i="11" s="1"/>
  <c r="E19" i="11" s="1"/>
  <c r="H13" i="17"/>
  <c r="D17" i="11" s="1"/>
  <c r="E17" i="11" s="1"/>
  <c r="D15" i="11"/>
  <c r="E15" i="11" s="1"/>
  <c r="C6" i="9"/>
  <c r="E6" i="9" s="1"/>
  <c r="H13" i="6"/>
  <c r="D18" i="11" s="1"/>
  <c r="E18" i="11" s="1"/>
  <c r="C5" i="9"/>
  <c r="E5" i="9" s="1"/>
  <c r="C4" i="9"/>
  <c r="E4" i="9" s="1"/>
  <c r="C3" i="9" l="1"/>
  <c r="E3" i="9" s="1"/>
  <c r="C18" i="9"/>
  <c r="E18" i="9" s="1"/>
  <c r="D62" i="11"/>
  <c r="E58" i="11" s="1"/>
  <c r="C20" i="9"/>
  <c r="E20" i="9" s="1"/>
  <c r="C21" i="9"/>
  <c r="E21" i="9" s="1"/>
  <c r="C16" i="9"/>
  <c r="E16" i="9" s="1"/>
  <c r="D67" i="11"/>
  <c r="E63" i="11" s="1"/>
  <c r="D52" i="11"/>
  <c r="E48" i="11" s="1"/>
  <c r="D47" i="11"/>
  <c r="D71" i="11" s="1"/>
  <c r="C47" i="9" s="1"/>
  <c r="E47" i="9" s="1"/>
  <c r="D42" i="11"/>
  <c r="E38" i="11" s="1"/>
  <c r="C28" i="14"/>
  <c r="D57" i="11"/>
  <c r="D73" i="11" s="1"/>
  <c r="C49" i="9" s="1"/>
  <c r="E49" i="9" s="1"/>
  <c r="C19" i="9"/>
  <c r="E19" i="9" s="1"/>
  <c r="C17" i="9"/>
  <c r="E17" i="9" s="1"/>
  <c r="D8" i="11"/>
  <c r="C7" i="9"/>
  <c r="E7" i="9" s="1"/>
  <c r="D20" i="11"/>
  <c r="D74" i="11" l="1"/>
  <c r="C50" i="9" s="1"/>
  <c r="E50" i="9" s="1"/>
  <c r="E43" i="11"/>
  <c r="D72" i="11"/>
  <c r="C48" i="9" s="1"/>
  <c r="E48" i="9" s="1"/>
  <c r="D75" i="11"/>
  <c r="C51" i="9" s="1"/>
  <c r="E51" i="9" s="1"/>
  <c r="D70" i="11"/>
  <c r="C46" i="9" s="1"/>
  <c r="E53" i="11"/>
  <c r="C22" i="9"/>
  <c r="E22" i="9" s="1"/>
  <c r="C8" i="9"/>
  <c r="E8" i="9" s="1"/>
  <c r="C52" i="9" l="1"/>
  <c r="E52" i="9" s="1"/>
  <c r="E46" i="9"/>
</calcChain>
</file>

<file path=xl/sharedStrings.xml><?xml version="1.0" encoding="utf-8"?>
<sst xmlns="http://schemas.openxmlformats.org/spreadsheetml/2006/main" count="851" uniqueCount="366">
  <si>
    <t>N</t>
  </si>
  <si>
    <t>cd1</t>
  </si>
  <si>
    <t>cd2</t>
  </si>
  <si>
    <t>cd3</t>
  </si>
  <si>
    <t xml:space="preserve">area </t>
  </si>
  <si>
    <t>SF</t>
  </si>
  <si>
    <t>off</t>
  </si>
  <si>
    <t>a</t>
  </si>
  <si>
    <t>Analisi del contesto territoriale</t>
  </si>
  <si>
    <t>b</t>
  </si>
  <si>
    <t>Analisi dei bisogni di formazione delle famiglie e degli allievi</t>
  </si>
  <si>
    <t>c</t>
  </si>
  <si>
    <t>Reperimento risorse professionali di strutture e servizi interni ed esterni</t>
  </si>
  <si>
    <t>d</t>
  </si>
  <si>
    <t>Definizione politica formativa</t>
  </si>
  <si>
    <t>e</t>
  </si>
  <si>
    <t>Presentazione dell’offerta formativa</t>
  </si>
  <si>
    <t>pro</t>
  </si>
  <si>
    <t>org</t>
  </si>
  <si>
    <t>Pianificazione e sviluppo delle risorse</t>
  </si>
  <si>
    <t>Pianificazione dell'apporto delle risorse esterne</t>
  </si>
  <si>
    <t>ero</t>
  </si>
  <si>
    <t>Erogazione delle attività didattiche</t>
  </si>
  <si>
    <t>Controllo dell'erogazione dei servizi</t>
  </si>
  <si>
    <t>val</t>
  </si>
  <si>
    <t xml:space="preserve">Valutazione dei risultati </t>
  </si>
  <si>
    <t>Rilevazione della percezione da parte del personale</t>
  </si>
  <si>
    <t>Piano di priorità di interventi di miglioramento</t>
  </si>
  <si>
    <t>Riesame e riprogettazione del POF</t>
  </si>
  <si>
    <t>f</t>
  </si>
  <si>
    <t>Documentazione relativa alla valutazione</t>
  </si>
  <si>
    <t>FI</t>
  </si>
  <si>
    <t>sta</t>
  </si>
  <si>
    <t>Stage</t>
  </si>
  <si>
    <t>SG</t>
  </si>
  <si>
    <t>ris</t>
  </si>
  <si>
    <t>Gestione risorse e approvvigionamento</t>
  </si>
  <si>
    <t>svp</t>
  </si>
  <si>
    <t>Gestione e sviluppo professionale</t>
  </si>
  <si>
    <t>lab</t>
  </si>
  <si>
    <t>Gestione infrastrutture e ambienti di lavoro</t>
  </si>
  <si>
    <t>NP</t>
  </si>
  <si>
    <t>C</t>
  </si>
  <si>
    <t>D</t>
  </si>
  <si>
    <t>E</t>
  </si>
  <si>
    <t>Np</t>
  </si>
  <si>
    <t xml:space="preserve">                                                                  TOTALE</t>
  </si>
  <si>
    <t>PUNTI</t>
  </si>
  <si>
    <t>MAX</t>
  </si>
  <si>
    <t>INDCATORE</t>
  </si>
  <si>
    <t>R</t>
  </si>
  <si>
    <t>I</t>
  </si>
  <si>
    <t>INFORMAZIONE</t>
  </si>
  <si>
    <t>RISORSE</t>
  </si>
  <si>
    <t>DOCUMENTAZIONE</t>
  </si>
  <si>
    <t>RAPPORTI CON L'ESTERNO</t>
  </si>
  <si>
    <t>DIDATTICA PER COMPETENZE</t>
  </si>
  <si>
    <t xml:space="preserve"> </t>
  </si>
  <si>
    <t>progettazione della valutazione</t>
  </si>
  <si>
    <t>progettazione percorso di alternanza</t>
  </si>
  <si>
    <t>Documentazione della progettazione</t>
  </si>
  <si>
    <t>Come la scuola gestisce la:</t>
  </si>
  <si>
    <t>ATTENZIONE! RISPONDETE "SI"  O "NO"  INSERENDO LA  CIFRA "1"  NELLA CELLA OPPORTUNA</t>
  </si>
  <si>
    <t>Aggiungete nella colonna" criticità e suggerimenti" le vostre osservazionei</t>
  </si>
  <si>
    <t>NOTE PER LA COMPILAZIONE DELLO STRUMENTO DI VALUTAZIONE DELL'ALTERNANZA</t>
  </si>
  <si>
    <t>L'apprendimento mi permette di migliorare me stesso</t>
  </si>
  <si>
    <t>La scuola mi permette di arricchire le mie conoscenze</t>
  </si>
  <si>
    <t>Grazie alla scuola sviluppo le mie capacità</t>
  </si>
  <si>
    <t>L'apprendimento mi permetterà di sentirmi a posto nella società</t>
  </si>
  <si>
    <t>MEDIA ARITMETICA</t>
  </si>
  <si>
    <t>ATTENZIONE! RISPONDETE INSERENDO UNA X NELLA COLONNA RELATIVA AL VOSTRO GRADO DI ACCORDO  CON L'AFFERMZIONE</t>
  </si>
  <si>
    <t>Sento di avere anche tempo per me dopo aver svolto il mio lavoro scolastico</t>
  </si>
  <si>
    <t>La pressione della scuola è adeguata alle mie possibilità</t>
  </si>
  <si>
    <t>Le materie che studio mi interessano perché apprendo cose utili nella vita</t>
  </si>
  <si>
    <t>I miei insegnanti cercano di aiutarmi quando sono in difficoltà</t>
  </si>
  <si>
    <t>Quando si lavora in gruppo ognuno  ha il proprio posto, il proprio ruolo da svolgere</t>
  </si>
  <si>
    <t>Gli studenti hanno il coraggio di porre domande</t>
  </si>
  <si>
    <t>Conosco bene i miei punti di forza e di debolezza</t>
  </si>
  <si>
    <t>Quando finisco un lavoro mi chiedo se fosse il modo migliore per farlo</t>
  </si>
  <si>
    <t>Capisco quando ho imparato bene qualcosa a scuola</t>
  </si>
  <si>
    <t>Cerco di applicare i metodi di lavoro che mi hanno già permesso di avere successo</t>
  </si>
  <si>
    <t>Sono soddisfatto dei miei risultati a scuola</t>
  </si>
  <si>
    <t>Mi considero un bravo studente</t>
  </si>
  <si>
    <t>Sono orgoglioso del mio lavoro scolastico</t>
  </si>
  <si>
    <t>Quando incontro una difficoltà cerco di fare del mio meglio per raggiungere comunque il risultato</t>
  </si>
  <si>
    <t>Quando i compiti sono difficili non mi arrendo e cerco di farli comunque</t>
  </si>
  <si>
    <t>Quando ho un brutto risultato lavoro ancora di più</t>
  </si>
  <si>
    <t>Anche se un lavoro mi annoia mi do da fare per finirlo</t>
  </si>
  <si>
    <t>Non mi scoraggio facilmente di fronte ad una difficoltà</t>
  </si>
  <si>
    <t>Non aspetto che sia qualcuno a dirmi quale lavoro dovrò fare</t>
  </si>
  <si>
    <t>ATTENZIONE! RISPONDETE INSERENDO UN VALORE COMPRESO TRA 0 E 100</t>
  </si>
  <si>
    <t>INSERIRE UN NUMERO
 COMPRESO TRA  0 E 100</t>
  </si>
  <si>
    <t>Ansia</t>
  </si>
  <si>
    <t>Tristezza</t>
  </si>
  <si>
    <t>Gioia</t>
  </si>
  <si>
    <t>Paura</t>
  </si>
  <si>
    <t>Disgusto</t>
  </si>
  <si>
    <t>Rabbia</t>
  </si>
  <si>
    <t>Sorpresa</t>
  </si>
  <si>
    <t>Fiducia</t>
  </si>
  <si>
    <t>Colpa</t>
  </si>
  <si>
    <t>Entusiasmo</t>
  </si>
  <si>
    <t>PERCEZIONE DI SE'</t>
  </si>
  <si>
    <t>RELAZIONE CON LA CLASSE</t>
  </si>
  <si>
    <t>PERSEVERANZA</t>
  </si>
  <si>
    <t>PUNTEGGIO</t>
  </si>
  <si>
    <t>APPRENDIMENTO</t>
  </si>
  <si>
    <t xml:space="preserve">RELAZIONE CON LA SCUOLA </t>
  </si>
  <si>
    <t>RELAZIONE CON GLI  ADULTI DI RIFERIMENTO 
(GENITORI E DOCENTI)</t>
  </si>
  <si>
    <r>
      <t xml:space="preserve">Indica i livello di </t>
    </r>
    <r>
      <rPr>
        <b/>
        <sz val="11"/>
        <rFont val="Calibri"/>
        <family val="2"/>
      </rPr>
      <t>autostima</t>
    </r>
    <r>
      <rPr>
        <sz val="11"/>
        <rFont val="Calibri"/>
        <family val="2"/>
      </rPr>
      <t xml:space="preserve"> e di fiducia nelle proprie capacità</t>
    </r>
  </si>
  <si>
    <r>
      <t xml:space="preserve">Indica  come l'allievo vive  il </t>
    </r>
    <r>
      <rPr>
        <b/>
        <sz val="11"/>
        <rFont val="Calibri"/>
        <family val="2"/>
      </rPr>
      <t>clima della classe</t>
    </r>
    <r>
      <rPr>
        <sz val="11"/>
        <rFont val="Calibri"/>
        <family val="2"/>
      </rPr>
      <t xml:space="preserve"> e quando esso è percepito in modo positivo</t>
    </r>
  </si>
  <si>
    <r>
      <t xml:space="preserve">Indica come l'allievo vive la </t>
    </r>
    <r>
      <rPr>
        <b/>
        <sz val="11"/>
        <rFont val="Calibri"/>
        <family val="2"/>
      </rPr>
      <t xml:space="preserve">relazione con gli adulti </t>
    </r>
    <r>
      <rPr>
        <sz val="11"/>
        <rFont val="Calibri"/>
        <family val="2"/>
      </rPr>
      <t>di riferimento</t>
    </r>
  </si>
  <si>
    <r>
      <t xml:space="preserve">Indica il livello di </t>
    </r>
    <r>
      <rPr>
        <b/>
        <sz val="11"/>
        <rFont val="Calibri"/>
        <family val="2"/>
      </rPr>
      <t>perseveranza</t>
    </r>
    <r>
      <rPr>
        <sz val="11"/>
        <rFont val="Calibri"/>
        <family val="2"/>
      </rPr>
      <t xml:space="preserve"> nell'impegno scolastico dello studente</t>
    </r>
  </si>
  <si>
    <r>
      <t xml:space="preserve">Indica la percezione della </t>
    </r>
    <r>
      <rPr>
        <b/>
        <sz val="11"/>
        <rFont val="Calibri"/>
        <family val="2"/>
      </rPr>
      <t>scuola</t>
    </r>
    <r>
      <rPr>
        <sz val="11"/>
        <rFont val="Calibri"/>
        <family val="2"/>
      </rPr>
      <t xml:space="preserve"> da parte dello studente ed il livello di fiducia in essa</t>
    </r>
  </si>
  <si>
    <t xml:space="preserve">INDICATORE COMPLESSIVO </t>
  </si>
  <si>
    <t>Serenità</t>
  </si>
  <si>
    <t>Interesse</t>
  </si>
  <si>
    <t>AUTOSTIMA</t>
  </si>
  <si>
    <t>DECISIONALITA'</t>
  </si>
  <si>
    <t>CLASSE</t>
  </si>
  <si>
    <t>SEZIONE</t>
  </si>
  <si>
    <t>AREA</t>
  </si>
  <si>
    <t>INDICATORI
BENESSERE/RISCHIO</t>
  </si>
  <si>
    <t>PERCEZIONE</t>
  </si>
  <si>
    <t>DELL' APPRENDIMENTO</t>
  </si>
  <si>
    <t>DELLA SCUOLA</t>
  </si>
  <si>
    <t>DELLA CLASSE</t>
  </si>
  <si>
    <t>DEGLI ADULTI</t>
  </si>
  <si>
    <t>DELLA PERSEVERANZA</t>
  </si>
  <si>
    <t>INDICATORE COMPLESSIVO DI PERCEZIONE</t>
  </si>
  <si>
    <t>NEGATIVA</t>
  </si>
  <si>
    <t>POSITIVA</t>
  </si>
  <si>
    <t>PROGETTUALITA'</t>
  </si>
  <si>
    <t>INDICATORE DI PERSEVERANZA</t>
  </si>
  <si>
    <t>INDICATORE DI PROGETTUALITA'</t>
  </si>
  <si>
    <t>INDICATORE DI DECISIONALITA'</t>
  </si>
  <si>
    <t>INDICATORE DI AUTOSTIMA</t>
  </si>
  <si>
    <t xml:space="preserve">INDICATORE DI APPRENDIMENTO </t>
  </si>
  <si>
    <t>INDICATORE DI RESPONSABILITA'</t>
  </si>
  <si>
    <t>RESPONSABILITA'</t>
  </si>
  <si>
    <t>COGNOME</t>
  </si>
  <si>
    <t>NOME</t>
  </si>
  <si>
    <t>INSERIRE I DATI DELLO STUDENTE</t>
  </si>
  <si>
    <t>2) Percezione di sé</t>
  </si>
  <si>
    <t>3) Apprendimento</t>
  </si>
  <si>
    <t>ISTITUTO</t>
  </si>
  <si>
    <t>INDIRIZZO DI STUDI</t>
  </si>
  <si>
    <t>data di nascita</t>
  </si>
  <si>
    <t>Anno Scolastico</t>
  </si>
  <si>
    <t>data di compilazione</t>
  </si>
  <si>
    <t>genere</t>
  </si>
  <si>
    <t>DATI PERSONALI</t>
  </si>
  <si>
    <t>Hai un lavoretto fuori dalla scuola</t>
  </si>
  <si>
    <t>Quale?</t>
  </si>
  <si>
    <t>meno di 15 miuti</t>
  </si>
  <si>
    <t>tra 15 e 30 minuti</t>
  </si>
  <si>
    <t>tra 31 e 60 minuti</t>
  </si>
  <si>
    <t>A che distanza abiti rispetto alla scuola ?</t>
  </si>
  <si>
    <t>3 ore</t>
  </si>
  <si>
    <t>Quante ore dormi a notte?</t>
  </si>
  <si>
    <t>5 ore</t>
  </si>
  <si>
    <t>6 ore</t>
  </si>
  <si>
    <t>7 ore</t>
  </si>
  <si>
    <t>Titolo di studio del padre</t>
  </si>
  <si>
    <t>Titolo di studio della madre</t>
  </si>
  <si>
    <t>Professione della madre</t>
  </si>
  <si>
    <t>diploma  triennale</t>
  </si>
  <si>
    <t>diploma quinquennale</t>
  </si>
  <si>
    <t>laurea</t>
  </si>
  <si>
    <t>licenza sec.1 grado</t>
  </si>
  <si>
    <t>Professione del padre</t>
  </si>
  <si>
    <t>SI</t>
  </si>
  <si>
    <t>INDICATORE</t>
  </si>
  <si>
    <t>Indicatore culturale famiglia (titolo di studio)</t>
  </si>
  <si>
    <t>Quale professione ti picerebbe svolgere in futuro? (indica max tre professioni)</t>
  </si>
  <si>
    <t>DATI PERSONALI 2</t>
  </si>
  <si>
    <t>tra 60 e 90' minuti</t>
  </si>
  <si>
    <t>più 90 minuti</t>
  </si>
  <si>
    <t>DATI PERSONALI 3</t>
  </si>
  <si>
    <t>meno di 30 minuti</t>
  </si>
  <si>
    <t>tra 30 e 60 minuti</t>
  </si>
  <si>
    <t>due ore</t>
  </si>
  <si>
    <t xml:space="preserve">più di 3 ore </t>
  </si>
  <si>
    <t>DATI PERSONALI 4</t>
  </si>
  <si>
    <t>meno di 5 ore</t>
  </si>
  <si>
    <t>IL VIAGGIO PER ANDARE A SCUOLA</t>
  </si>
  <si>
    <t>Indicatore  distanza da scuola</t>
  </si>
  <si>
    <t>Indiatore di tempo trascorso davanti a schermi TV, IPAD, smartphone</t>
  </si>
  <si>
    <t>Indicatore tempo dedicato al sonno</t>
  </si>
  <si>
    <t xml:space="preserve">PROFESSIONI PREFERITE </t>
  </si>
  <si>
    <t xml:space="preserve">QUADRO SINOTTICO </t>
  </si>
  <si>
    <t>CONTESTO CULTURALE</t>
  </si>
  <si>
    <t>DISTANZA SCUOLA</t>
  </si>
  <si>
    <t>TEMPO VIDEO-TV</t>
  </si>
  <si>
    <t>VIAGGIO</t>
  </si>
  <si>
    <t>Quando inizio un lavoro mi chiedo come procederò</t>
  </si>
  <si>
    <t>ATTENZIONE! RISPONDETE INSERENDO UNA X NELLA COLONNA RELATIVA AL VOSTRO GRADO DI ACCORDO  CON L'AFFERMAZIONE</t>
  </si>
  <si>
    <t>CATEGORIA</t>
  </si>
  <si>
    <t>SOTTOAREA</t>
  </si>
  <si>
    <t>DEFINIZIONE</t>
  </si>
  <si>
    <t>PRIMA SCELTA</t>
  </si>
  <si>
    <t>SECONDA SCELTA</t>
  </si>
  <si>
    <t>TERZA  SCELTA</t>
  </si>
  <si>
    <t>SFERA   EMOTIVA</t>
  </si>
  <si>
    <t>INDICATORE SFERA EMOTIVA 
(differenza tra media area positiva e area negativa)</t>
  </si>
  <si>
    <t>1. DATI PERSONALI</t>
  </si>
  <si>
    <t>Indicatori</t>
  </si>
  <si>
    <t>2. PERCEZIONE</t>
  </si>
  <si>
    <t>Fiducia nella scuola</t>
  </si>
  <si>
    <t xml:space="preserve">Autostima </t>
  </si>
  <si>
    <r>
      <t xml:space="preserve">Importanza </t>
    </r>
    <r>
      <rPr>
        <sz val="11"/>
        <rFont val="Calibri"/>
        <family val="2"/>
      </rPr>
      <t>apprendimento</t>
    </r>
  </si>
  <si>
    <t xml:space="preserve">Clima della classe </t>
  </si>
  <si>
    <t>Relazione con gli adulti</t>
  </si>
  <si>
    <t>Perseveranza</t>
  </si>
  <si>
    <t>Media</t>
  </si>
  <si>
    <t>Livello culturale famiglia</t>
  </si>
  <si>
    <t>Tempo trascorso davanti a schermi</t>
  </si>
  <si>
    <t>AREA DI ABILITA'</t>
  </si>
  <si>
    <t>VALORE</t>
  </si>
  <si>
    <t>3. EMOZIONI</t>
  </si>
  <si>
    <t>4. ABILITA'</t>
  </si>
  <si>
    <t>x</t>
  </si>
  <si>
    <t>QUANDO PENSO ALLA SCUOLA PROVO:</t>
  </si>
  <si>
    <t>N.B. I FOGLIO SONO PROTETTI. E' CONSENTITO SCRIVERE SOLO NELLE CELLE  PREDISPOSTE PER RACCOGLIERE LE RISPOSTE</t>
  </si>
  <si>
    <t>X</t>
  </si>
  <si>
    <t>Distanza da scuola</t>
  </si>
  <si>
    <t>Tempo dedicato al sonno</t>
  </si>
  <si>
    <t>Viaggio per recarsi a scuola</t>
  </si>
  <si>
    <t>TEMPO DEDICATO SONNO</t>
  </si>
  <si>
    <r>
      <t>Indica la percezione del soggetto rispetto all'importanza dell'</t>
    </r>
    <r>
      <rPr>
        <b/>
        <sz val="11"/>
        <rFont val="Calibri"/>
        <family val="2"/>
      </rPr>
      <t>apprendimento</t>
    </r>
    <r>
      <rPr>
        <sz val="11"/>
        <rFont val="Calibri"/>
        <family val="2"/>
      </rPr>
      <t xml:space="preserve"> a scuola</t>
    </r>
  </si>
  <si>
    <t>2022-23</t>
  </si>
  <si>
    <t>PONTI</t>
  </si>
  <si>
    <t>MARASCHIELLO</t>
  </si>
  <si>
    <t>ANGELO</t>
  </si>
  <si>
    <t>M</t>
  </si>
  <si>
    <t>A</t>
  </si>
  <si>
    <t>ELETTRNICA</t>
  </si>
  <si>
    <t>OPERATORE AEROPORTUALE</t>
  </si>
  <si>
    <t>TESSITORE</t>
  </si>
  <si>
    <t>SERRAMENTISTA</t>
  </si>
  <si>
    <t>SOCIOLOGO</t>
  </si>
  <si>
    <t>INSEGNANTE</t>
  </si>
  <si>
    <t>RICERCATORE</t>
  </si>
  <si>
    <t>L'apprendimento mi consente di sviluppare la  mia creatività</t>
  </si>
  <si>
    <t>L'apprendimento mi permette di essere autonomo, di fare le cose da solo</t>
  </si>
  <si>
    <t>Sono fiducioso che la scuola mi aiuti a progredire</t>
  </si>
  <si>
    <t>I miei genitori mi incoraggiano a cercare informazioni in merito ai percorsi formativi/professionali a cui sono interessato/a</t>
  </si>
  <si>
    <t>CAPACITA' PERSONALI</t>
  </si>
  <si>
    <t>Grado di padronanza delle seguenti CAPACITA'  PERSONALI</t>
  </si>
  <si>
    <t>DATI PERSONALI 1</t>
  </si>
  <si>
    <t>LE  PROFESSIONI PREFERITE</t>
  </si>
  <si>
    <t>NO</t>
  </si>
  <si>
    <t>nessun titolo</t>
  </si>
  <si>
    <t>Scelgo diversi modi per imparare a seconda del lavoro che devo fare</t>
  </si>
  <si>
    <t>5
(molto d'acordo)</t>
  </si>
  <si>
    <t>4
(d'accordo)</t>
  </si>
  <si>
    <t>1
(molto in disaccordo)</t>
  </si>
  <si>
    <t>3
(nè d'accordo
 né in disaccordo)</t>
  </si>
  <si>
    <t>2
(in disaccordo)</t>
  </si>
  <si>
    <t>Ho un viaggio scomodo per venire a scuola</t>
  </si>
  <si>
    <t>Impiego troppo  tempo per venire a scuola</t>
  </si>
  <si>
    <t>Quando mi alzo sono stanco</t>
  </si>
  <si>
    <t>In classe voglio dormire</t>
  </si>
  <si>
    <t>8 ore o più</t>
  </si>
  <si>
    <t>Indicatore del viaggio per recarsi a scuola</t>
  </si>
  <si>
    <t>DEL  SE'</t>
  </si>
  <si>
    <t>La fiducia a scuola mi è utilie per ottenere dei successi</t>
  </si>
  <si>
    <t>Il sostegno degli insegnanti mi aiuterà a scuola</t>
  </si>
  <si>
    <t>Finisco i miei compiti anche se richiede molto tempo</t>
  </si>
  <si>
    <t>Sono motivato a studiare per  la  professione che mi piace</t>
  </si>
  <si>
    <t>Credo che ognuno possa trovare una professione se si impegna nello studio</t>
  </si>
  <si>
    <t>Sono motivato a studiare per avere un  progetto per il mio futuro</t>
  </si>
  <si>
    <t>In classe le regole di comportamento sono chiare</t>
  </si>
  <si>
    <t>Tutti  gli studenti  contribuiscono al lavoro richiesto dall'insegnante</t>
  </si>
  <si>
    <t>Vado volentieri a scuola</t>
  </si>
  <si>
    <t>Penso alla scuola senza paura o ansia</t>
  </si>
  <si>
    <t>I miei insegnantI si interessano a quello che faccio fuori dalla scuola</t>
  </si>
  <si>
    <t>5
(molto d'accordo)</t>
  </si>
  <si>
    <t>Rilfletto su come sarà il mi futuro</t>
  </si>
  <si>
    <t>Mi rendo conto che le scelte che faccio oggi influenzeranno il mio futuro</t>
  </si>
  <si>
    <t>Do importanza al mio percorso scolastico per costruire il mio futuro</t>
  </si>
  <si>
    <t>Non mi arrendo di fronte alle difficoltà</t>
  </si>
  <si>
    <t>Mi assumo sempre le responsabilità delle mie azioni</t>
  </si>
  <si>
    <t>Difendo i miei punti di vista</t>
  </si>
  <si>
    <t>Conto su me stesso</t>
  </si>
  <si>
    <t>So ciò che è giusto per me</t>
  </si>
  <si>
    <t>Approfondisco la conoscenza del mio ambiente di vita</t>
  </si>
  <si>
    <t>Mi informo sulle alternative prima di fare una scelta</t>
  </si>
  <si>
    <t>Sono curioso/a rispetto a nuove opportunità che mi vengono offerte</t>
  </si>
  <si>
    <r>
      <t xml:space="preserve">L'apprendimento mi perette di crescere e di </t>
    </r>
    <r>
      <rPr>
        <sz val="10"/>
        <color rgb="FFC00000"/>
        <rFont val="Arial"/>
        <family val="2"/>
      </rPr>
      <t>migliorare</t>
    </r>
  </si>
  <si>
    <t>I miei compagni mi ascoltano quando esprimo la mia opinione</t>
  </si>
  <si>
    <t>Mi sento parte del gruppo classe e  mi sento a mio agio</t>
  </si>
  <si>
    <t>In classe mi esprimo senza sentirmi giudicato</t>
  </si>
  <si>
    <t>Frequento i miei compagni anche fuori dal contesto scolastico</t>
  </si>
  <si>
    <t>In classe c'è un clima favorevole alla concentrazione che aiuta  a lavorare bene</t>
  </si>
  <si>
    <t xml:space="preserve">In classe se lo richiedo ricevo aiuto dai miei compagni </t>
  </si>
  <si>
    <t>Se me lo richiedono sono disposto a offrire aiuto ai miei compagni</t>
  </si>
  <si>
    <t>La scuola accoglie positivamente le mie proposte rispetto ai laboratori didattici, uscite didattiche</t>
  </si>
  <si>
    <t>La scuola che frequento mi aiuterà a costruire il mio futuro</t>
  </si>
  <si>
    <t xml:space="preserve"> Mi sento soddisfatto dei  risultati scolastici finora conseguiti</t>
  </si>
  <si>
    <t>La scuola si impegna nel far rispettare le regole stabilite</t>
  </si>
  <si>
    <t>Conosco le regole della comunità scolastica.</t>
  </si>
  <si>
    <t>Riconosco le figure di riferimento alle quali rivolgermi in caso di necessità</t>
  </si>
  <si>
    <t>La scuola offre attività extracurriculari interessanti</t>
  </si>
  <si>
    <t>Posso parlare delle mie problematiche e dialogare con i docenti.</t>
  </si>
  <si>
    <t>I miei insegnanti si informano sui miei desideri e aspirazioni per il mio futuro</t>
  </si>
  <si>
    <t xml:space="preserve">Con i miei genitori parlo delle opportunità di studio e lavoro </t>
  </si>
  <si>
    <t>I miei genitori mi incoraggiano a svolgere tirocini e/o stage</t>
  </si>
  <si>
    <t>Con i miei genitori parlo dei miei interessi, delle mie aspirazioni e delle mie capacità</t>
  </si>
  <si>
    <t>Con i miei genitori dialogo volentieri</t>
  </si>
  <si>
    <t>QUESTIONARI</t>
  </si>
  <si>
    <t>QUESTIONARIO SUL BENESSERE A SCUOLA</t>
  </si>
  <si>
    <t>PRIMA</t>
  </si>
  <si>
    <t>SECONDA</t>
  </si>
  <si>
    <t xml:space="preserve">So che dovrò fare delle scelte per il mio futuro </t>
  </si>
  <si>
    <t>Mi sta a cuore il mio futuro professionale</t>
  </si>
  <si>
    <t>Quando ricevo una proposta dagli amici per fare qualcosa insieme decido da solo se accettarla o meno</t>
  </si>
  <si>
    <t>Quando devo fare un lavoro prendo in cosiderazione modi diversi per farlo</t>
  </si>
  <si>
    <t>Quando ho degli obiettivi cerco di fare il possibile per reggiungerli</t>
  </si>
  <si>
    <t xml:space="preserve">Quando devo fare qualcosa cerco di farlo con senso di responsabilità </t>
  </si>
  <si>
    <t>Mi piace apprendere nuove abilità</t>
  </si>
  <si>
    <t>Mi piace cercare la soluzione ai problemi</t>
  </si>
  <si>
    <t xml:space="preserve">So cosa fare quando ho degli obiettivi da raggiungere </t>
  </si>
  <si>
    <t>Mi piace apprendere nuove conoscenze</t>
  </si>
  <si>
    <t>TEMPO 45'</t>
  </si>
  <si>
    <t>SCHEDA ANAGRAFICA</t>
  </si>
  <si>
    <t xml:space="preserve">4) Perseveranza </t>
  </si>
  <si>
    <t>5)  La classe</t>
  </si>
  <si>
    <t>1) Dati personali</t>
  </si>
  <si>
    <t>1 DATI PERSONALI</t>
  </si>
  <si>
    <t>2 PERCEZIONE DI SE'</t>
  </si>
  <si>
    <t>3 APPRENDIMENTO</t>
  </si>
  <si>
    <t>4 PERSEVERANZA</t>
  </si>
  <si>
    <t>5 LA CLASSE</t>
  </si>
  <si>
    <t>6 LA SCULA</t>
  </si>
  <si>
    <t>7 ADULTI</t>
  </si>
  <si>
    <t>8 EMOZIONI</t>
  </si>
  <si>
    <t>9 CAPACITA' PERSONALI</t>
  </si>
  <si>
    <t>PARTE</t>
  </si>
  <si>
    <t>6) La scuola</t>
  </si>
  <si>
    <t>La Seconda Parte cmprende i seguenti 5 questionari:</t>
  </si>
  <si>
    <t>Il questionario è diviso in due parti  per un totale di 9 questionari tematici. La Prima Parte comprende i seguenti 7 questionari:</t>
  </si>
  <si>
    <t xml:space="preserve">7) Adulti di riferimento </t>
  </si>
  <si>
    <t>Dati relativi alle caratterisciche del soggetto</t>
  </si>
  <si>
    <t>Come lo studente si percepisce (conosce se stesso)</t>
  </si>
  <si>
    <t>Come lo studente percepisce il suo rapporto con l'apprendimento</t>
  </si>
  <si>
    <t>Come lo studente percepisce il suo livello di perseveranza nello studio e nel fare le cose</t>
  </si>
  <si>
    <t>Come lo studente si relazione alla classe</t>
  </si>
  <si>
    <t>Come lo studente si relazionea alla scuola</t>
  </si>
  <si>
    <t>Come lo studente si relazione con gli adulti di riferimento (genitori e docenti)</t>
  </si>
  <si>
    <t>8) Emozioni</t>
  </si>
  <si>
    <t>9) Capacità personali</t>
  </si>
  <si>
    <t>Che emozioni prova lo  emozioniquando pensa alla scuola</t>
  </si>
  <si>
    <t>Come lo studente si autovaluta rispetto aclune competenze non cognitive (capacità personali)</t>
  </si>
  <si>
    <t>Il foglio RISULTATI calcola automaticamente gli indicatori del rischio di abbandono.</t>
  </si>
  <si>
    <t>1. QUADRO: indicatori personali relativi al contesto dove vive lo studente.</t>
  </si>
  <si>
    <t>2. QUADRO:  Indicatori di percezione (del sé, dell'apprendimento, della perseveranza, delle relazioni con la classe, la scuola e gli adulti di riferimento)</t>
  </si>
  <si>
    <t>3. QUADRO: Indicatori relativi alla sfera emotiva</t>
  </si>
  <si>
    <t>4. QUADRO: Indicatori relativi alle competenze non cognitive (capacità personali)</t>
  </si>
  <si>
    <t>I media quante ore al giorno passi sugli schermi (TV, videogiochi, smartphone) al di fuori del lavoro scolastico</t>
  </si>
  <si>
    <t>Quando devo imparare una nuova lezione mi chiedo come ho intenzione di farlo</t>
  </si>
  <si>
    <t>Cerco opportunità che mi aiutano a crescere</t>
  </si>
  <si>
    <t>Quando trovo un ostacolo cerco  di supererlo</t>
  </si>
  <si>
    <t xml:space="preserve">Prima di svolgere un'attività cerco le informazioni per capire se sono in grado di farla </t>
  </si>
  <si>
    <t>MEDIA</t>
  </si>
  <si>
    <t>I  docenti mi valorizzano durante il mio percorso.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</si>
</sst>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4"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12"/>
      <color indexed="16"/>
      <name val="Futura XBlkCn BT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color indexed="10"/>
      <name val="Arial"/>
      <family val="2"/>
    </font>
    <font>
      <sz val="12"/>
      <color indexed="8"/>
      <name val="Wingdings-Regular"/>
    </font>
    <font>
      <sz val="12"/>
      <color indexed="8"/>
      <name val="Calibri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i/>
      <sz val="11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b/>
      <sz val="11"/>
      <color rgb="FFC00000"/>
      <name val="Arial"/>
      <family val="2"/>
    </font>
    <font>
      <b/>
      <sz val="11"/>
      <color rgb="FFC00000"/>
      <name val="Calibri"/>
      <family val="2"/>
      <scheme val="minor"/>
    </font>
    <font>
      <i/>
      <sz val="11"/>
      <color rgb="FFC00000"/>
      <name val="Arial"/>
      <family val="2"/>
    </font>
    <font>
      <i/>
      <sz val="10"/>
      <color rgb="FFC00000"/>
      <name val="Arial"/>
      <family val="2"/>
    </font>
    <font>
      <b/>
      <sz val="14"/>
      <color rgb="FFFF0000"/>
      <name val="Arial"/>
      <family val="2"/>
    </font>
    <font>
      <b/>
      <sz val="14"/>
      <color theme="3" tint="0.39997558519241921"/>
      <name val="Arial"/>
      <family val="2"/>
    </font>
    <font>
      <b/>
      <sz val="12"/>
      <color rgb="FFC00000"/>
      <name val="Arial"/>
      <family val="2"/>
    </font>
    <font>
      <b/>
      <sz val="9"/>
      <color rgb="FFC00000"/>
      <name val="Arial"/>
      <family val="2"/>
    </font>
    <font>
      <b/>
      <sz val="12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sz val="11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22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5" fillId="0" borderId="11" xfId="0" applyFont="1" applyBorder="1" applyAlignment="1">
      <alignment horizontal="right" vertical="center" wrapText="1"/>
    </xf>
    <xf numFmtId="0" fontId="1" fillId="2" borderId="12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1" fontId="0" fillId="0" borderId="9" xfId="0" applyNumberFormat="1" applyBorder="1" applyAlignment="1">
      <alignment horizontal="center"/>
    </xf>
    <xf numFmtId="1" fontId="0" fillId="0" borderId="14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left"/>
    </xf>
    <xf numFmtId="164" fontId="9" fillId="0" borderId="8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0" fontId="5" fillId="2" borderId="15" xfId="0" applyFont="1" applyFill="1" applyBorder="1"/>
    <xf numFmtId="164" fontId="10" fillId="0" borderId="12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2" fillId="0" borderId="15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5" xfId="0" applyFont="1" applyBorder="1"/>
    <xf numFmtId="0" fontId="0" fillId="0" borderId="23" xfId="0" applyBorder="1"/>
    <xf numFmtId="0" fontId="6" fillId="0" borderId="24" xfId="0" applyFont="1" applyBorder="1" applyAlignment="1">
      <alignment vertical="center" wrapText="1"/>
    </xf>
    <xf numFmtId="0" fontId="6" fillId="0" borderId="17" xfId="0" applyFont="1" applyBorder="1" applyAlignment="1">
      <alignment vertical="center"/>
    </xf>
    <xf numFmtId="0" fontId="0" fillId="0" borderId="25" xfId="0" applyBorder="1"/>
    <xf numFmtId="0" fontId="6" fillId="0" borderId="16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6" fillId="0" borderId="27" xfId="0" applyFont="1" applyBorder="1"/>
    <xf numFmtId="0" fontId="15" fillId="0" borderId="0" xfId="0" applyFont="1"/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6" fillId="0" borderId="31" xfId="0" applyFont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0" xfId="0" applyAlignment="1">
      <alignment horizontal="center"/>
    </xf>
    <xf numFmtId="0" fontId="5" fillId="2" borderId="36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20" fillId="0" borderId="0" xfId="0" applyFont="1"/>
    <xf numFmtId="0" fontId="6" fillId="0" borderId="0" xfId="1"/>
    <xf numFmtId="0" fontId="6" fillId="0" borderId="3" xfId="1" applyBorder="1" applyAlignment="1">
      <alignment horizontal="center" vertical="center"/>
    </xf>
    <xf numFmtId="0" fontId="6" fillId="0" borderId="3" xfId="1" applyBorder="1" applyAlignment="1">
      <alignment horizontal="center" vertical="center" wrapText="1"/>
    </xf>
    <xf numFmtId="0" fontId="15" fillId="0" borderId="0" xfId="1" applyFont="1"/>
    <xf numFmtId="0" fontId="6" fillId="0" borderId="12" xfId="1" applyBorder="1"/>
    <xf numFmtId="0" fontId="6" fillId="0" borderId="5" xfId="1" applyBorder="1" applyAlignment="1">
      <alignment horizontal="center" vertical="center"/>
    </xf>
    <xf numFmtId="0" fontId="6" fillId="0" borderId="38" xfId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5" fillId="4" borderId="4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5" fillId="5" borderId="40" xfId="1" applyFont="1" applyFill="1" applyBorder="1" applyAlignment="1">
      <alignment horizontal="center" vertical="center"/>
    </xf>
    <xf numFmtId="0" fontId="5" fillId="5" borderId="41" xfId="1" applyFont="1" applyFill="1" applyBorder="1" applyAlignment="1">
      <alignment horizontal="center" vertical="center"/>
    </xf>
    <xf numFmtId="0" fontId="5" fillId="5" borderId="42" xfId="1" applyFont="1" applyFill="1" applyBorder="1" applyAlignment="1">
      <alignment horizontal="center" vertical="center"/>
    </xf>
    <xf numFmtId="0" fontId="11" fillId="5" borderId="12" xfId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0" fillId="0" borderId="12" xfId="0" applyBorder="1"/>
    <xf numFmtId="0" fontId="1" fillId="2" borderId="12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38" xfId="0" applyFont="1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51" xfId="0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right" vertical="center" wrapText="1"/>
    </xf>
    <xf numFmtId="0" fontId="2" fillId="0" borderId="0" xfId="0" applyFont="1"/>
    <xf numFmtId="0" fontId="23" fillId="0" borderId="0" xfId="0" applyFont="1"/>
    <xf numFmtId="0" fontId="6" fillId="0" borderId="5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0" borderId="56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5" fillId="0" borderId="24" xfId="0" applyFont="1" applyBorder="1" applyAlignment="1">
      <alignment vertical="center" wrapText="1"/>
    </xf>
    <xf numFmtId="0" fontId="25" fillId="0" borderId="58" xfId="0" applyFont="1" applyBorder="1" applyAlignment="1">
      <alignment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 vertical="center"/>
    </xf>
    <xf numFmtId="0" fontId="6" fillId="11" borderId="13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6" fillId="12" borderId="9" xfId="0" applyFont="1" applyFill="1" applyBorder="1" applyAlignment="1">
      <alignment horizontal="center" vertical="center"/>
    </xf>
    <xf numFmtId="0" fontId="6" fillId="13" borderId="9" xfId="0" applyFont="1" applyFill="1" applyBorder="1" applyAlignment="1">
      <alignment horizontal="center" vertical="center"/>
    </xf>
    <xf numFmtId="0" fontId="6" fillId="11" borderId="10" xfId="0" applyFont="1" applyFill="1" applyBorder="1" applyAlignment="1">
      <alignment horizontal="center" vertical="center"/>
    </xf>
    <xf numFmtId="0" fontId="6" fillId="12" borderId="13" xfId="0" applyFont="1" applyFill="1" applyBorder="1" applyAlignment="1">
      <alignment horizontal="center" vertical="center"/>
    </xf>
    <xf numFmtId="0" fontId="6" fillId="12" borderId="10" xfId="0" applyFont="1" applyFill="1" applyBorder="1" applyAlignment="1">
      <alignment horizontal="center" vertical="center"/>
    </xf>
    <xf numFmtId="0" fontId="6" fillId="13" borderId="13" xfId="0" applyFont="1" applyFill="1" applyBorder="1" applyAlignment="1">
      <alignment horizontal="center" vertical="center"/>
    </xf>
    <xf numFmtId="0" fontId="0" fillId="11" borderId="47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13" borderId="47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26" fillId="0" borderId="11" xfId="0" applyFont="1" applyBorder="1" applyAlignment="1">
      <alignment horizontal="right" vertical="center" wrapText="1"/>
    </xf>
    <xf numFmtId="0" fontId="27" fillId="11" borderId="37" xfId="0" applyFont="1" applyFill="1" applyBorder="1" applyAlignment="1">
      <alignment horizontal="center" vertical="center"/>
    </xf>
    <xf numFmtId="0" fontId="27" fillId="11" borderId="7" xfId="0" applyFont="1" applyFill="1" applyBorder="1" applyAlignment="1">
      <alignment horizontal="center" vertical="center"/>
    </xf>
    <xf numFmtId="0" fontId="27" fillId="11" borderId="38" xfId="0" applyFont="1" applyFill="1" applyBorder="1" applyAlignment="1">
      <alignment horizontal="center" vertical="center"/>
    </xf>
    <xf numFmtId="0" fontId="27" fillId="11" borderId="3" xfId="0" applyFont="1" applyFill="1" applyBorder="1" applyAlignment="1">
      <alignment horizontal="center" vertical="center"/>
    </xf>
    <xf numFmtId="0" fontId="27" fillId="11" borderId="39" xfId="0" applyFont="1" applyFill="1" applyBorder="1" applyAlignment="1">
      <alignment horizontal="center" vertical="center"/>
    </xf>
    <xf numFmtId="0" fontId="27" fillId="11" borderId="5" xfId="0" applyFont="1" applyFill="1" applyBorder="1" applyAlignment="1">
      <alignment horizontal="center" vertical="center"/>
    </xf>
    <xf numFmtId="0" fontId="27" fillId="12" borderId="38" xfId="0" applyFont="1" applyFill="1" applyBorder="1" applyAlignment="1">
      <alignment horizontal="center" vertical="center"/>
    </xf>
    <xf numFmtId="0" fontId="27" fillId="12" borderId="3" xfId="0" applyFont="1" applyFill="1" applyBorder="1" applyAlignment="1">
      <alignment horizontal="center" vertical="center"/>
    </xf>
    <xf numFmtId="0" fontId="27" fillId="13" borderId="37" xfId="0" applyFont="1" applyFill="1" applyBorder="1" applyAlignment="1">
      <alignment horizontal="center" vertical="center"/>
    </xf>
    <xf numFmtId="0" fontId="27" fillId="13" borderId="7" xfId="0" applyFont="1" applyFill="1" applyBorder="1" applyAlignment="1">
      <alignment horizontal="center" vertical="center"/>
    </xf>
    <xf numFmtId="0" fontId="27" fillId="13" borderId="38" xfId="0" applyFont="1" applyFill="1" applyBorder="1" applyAlignment="1">
      <alignment horizontal="center" vertical="center"/>
    </xf>
    <xf numFmtId="0" fontId="27" fillId="13" borderId="3" xfId="0" applyFont="1" applyFill="1" applyBorder="1" applyAlignment="1">
      <alignment horizontal="center" vertical="center"/>
    </xf>
    <xf numFmtId="0" fontId="27" fillId="8" borderId="38" xfId="0" applyFont="1" applyFill="1" applyBorder="1" applyAlignment="1">
      <alignment horizontal="center" vertical="center"/>
    </xf>
    <xf numFmtId="0" fontId="27" fillId="8" borderId="3" xfId="0" applyFont="1" applyFill="1" applyBorder="1" applyAlignment="1">
      <alignment horizontal="center" vertical="center"/>
    </xf>
    <xf numFmtId="0" fontId="27" fillId="8" borderId="65" xfId="0" applyFont="1" applyFill="1" applyBorder="1" applyAlignment="1">
      <alignment horizontal="center" vertical="center"/>
    </xf>
    <xf numFmtId="0" fontId="27" fillId="8" borderId="56" xfId="0" applyFont="1" applyFill="1" applyBorder="1" applyAlignment="1">
      <alignment horizontal="center" vertical="center"/>
    </xf>
    <xf numFmtId="0" fontId="27" fillId="9" borderId="37" xfId="0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27" fillId="9" borderId="38" xfId="0" applyFont="1" applyFill="1" applyBorder="1" applyAlignment="1">
      <alignment horizontal="center" vertical="center"/>
    </xf>
    <xf numFmtId="0" fontId="27" fillId="9" borderId="3" xfId="0" applyFont="1" applyFill="1" applyBorder="1" applyAlignment="1">
      <alignment horizontal="center" vertical="center"/>
    </xf>
    <xf numFmtId="0" fontId="27" fillId="10" borderId="38" xfId="0" applyFont="1" applyFill="1" applyBorder="1" applyAlignment="1">
      <alignment horizontal="center" vertical="center"/>
    </xf>
    <xf numFmtId="0" fontId="27" fillId="10" borderId="3" xfId="0" applyFont="1" applyFill="1" applyBorder="1" applyAlignment="1">
      <alignment horizontal="center" vertical="center"/>
    </xf>
    <xf numFmtId="0" fontId="27" fillId="10" borderId="39" xfId="0" applyFont="1" applyFill="1" applyBorder="1" applyAlignment="1">
      <alignment horizontal="center" vertical="center"/>
    </xf>
    <xf numFmtId="0" fontId="27" fillId="10" borderId="5" xfId="0" applyFont="1" applyFill="1" applyBorder="1" applyAlignment="1">
      <alignment horizontal="center" vertical="center"/>
    </xf>
    <xf numFmtId="0" fontId="21" fillId="0" borderId="11" xfId="0" applyFont="1" applyBorder="1"/>
    <xf numFmtId="0" fontId="21" fillId="0" borderId="15" xfId="0" applyFont="1" applyBorder="1"/>
    <xf numFmtId="0" fontId="21" fillId="0" borderId="12" xfId="0" applyFont="1" applyBorder="1"/>
    <xf numFmtId="0" fontId="25" fillId="0" borderId="10" xfId="0" applyFont="1" applyBorder="1" applyAlignment="1">
      <alignment vertical="center" wrapText="1"/>
    </xf>
    <xf numFmtId="0" fontId="23" fillId="6" borderId="0" xfId="0" applyFont="1" applyFill="1"/>
    <xf numFmtId="0" fontId="2" fillId="0" borderId="37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164" fontId="24" fillId="15" borderId="12" xfId="0" applyNumberFormat="1" applyFont="1" applyFill="1" applyBorder="1" applyAlignment="1">
      <alignment horizontal="center" wrapText="1"/>
    </xf>
    <xf numFmtId="0" fontId="28" fillId="15" borderId="12" xfId="0" applyFont="1" applyFill="1" applyBorder="1" applyAlignment="1">
      <alignment horizontal="left" vertical="center" wrapText="1"/>
    </xf>
    <xf numFmtId="0" fontId="28" fillId="15" borderId="31" xfId="0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left"/>
    </xf>
    <xf numFmtId="0" fontId="30" fillId="0" borderId="0" xfId="0" applyFont="1"/>
    <xf numFmtId="0" fontId="21" fillId="0" borderId="0" xfId="0" applyFont="1"/>
    <xf numFmtId="0" fontId="31" fillId="0" borderId="0" xfId="0" applyFont="1"/>
    <xf numFmtId="0" fontId="19" fillId="0" borderId="23" xfId="0" applyFont="1" applyBorder="1"/>
    <xf numFmtId="0" fontId="26" fillId="0" borderId="0" xfId="0" applyFont="1"/>
    <xf numFmtId="0" fontId="26" fillId="0" borderId="12" xfId="0" applyFont="1" applyBorder="1"/>
    <xf numFmtId="0" fontId="6" fillId="0" borderId="14" xfId="0" applyFont="1" applyBorder="1" applyAlignment="1">
      <alignment horizontal="center" vertical="center"/>
    </xf>
    <xf numFmtId="0" fontId="6" fillId="0" borderId="27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45" xfId="0" applyFont="1" applyBorder="1" applyAlignment="1">
      <alignment vertical="center" wrapText="1"/>
    </xf>
    <xf numFmtId="0" fontId="6" fillId="0" borderId="57" xfId="0" applyFont="1" applyBorder="1" applyAlignment="1">
      <alignment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0" fillId="0" borderId="42" xfId="0" applyBorder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1" fillId="5" borderId="68" xfId="0" applyFont="1" applyFill="1" applyBorder="1" applyAlignment="1">
      <alignment horizontal="center" vertical="center" wrapText="1"/>
    </xf>
    <xf numFmtId="0" fontId="1" fillId="5" borderId="54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 wrapText="1"/>
    </xf>
    <xf numFmtId="0" fontId="6" fillId="0" borderId="7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72" xfId="0" applyFont="1" applyBorder="1" applyAlignment="1">
      <alignment vertical="center" wrapText="1"/>
    </xf>
    <xf numFmtId="0" fontId="25" fillId="0" borderId="41" xfId="0" applyFont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23" fillId="6" borderId="37" xfId="0" applyFont="1" applyFill="1" applyBorder="1" applyAlignment="1">
      <alignment vertical="center" wrapText="1"/>
    </xf>
    <xf numFmtId="0" fontId="23" fillId="6" borderId="38" xfId="0" applyFont="1" applyFill="1" applyBorder="1" applyAlignment="1">
      <alignment vertical="center" wrapText="1"/>
    </xf>
    <xf numFmtId="0" fontId="23" fillId="6" borderId="39" xfId="0" applyFont="1" applyFill="1" applyBorder="1" applyAlignment="1">
      <alignment vertical="center" wrapText="1"/>
    </xf>
    <xf numFmtId="0" fontId="23" fillId="6" borderId="13" xfId="0" applyFont="1" applyFill="1" applyBorder="1" applyAlignment="1">
      <alignment vertical="center" wrapText="1"/>
    </xf>
    <xf numFmtId="0" fontId="23" fillId="6" borderId="9" xfId="0" applyFont="1" applyFill="1" applyBorder="1" applyAlignment="1">
      <alignment vertical="center" wrapText="1"/>
    </xf>
    <xf numFmtId="0" fontId="23" fillId="6" borderId="14" xfId="0" applyFont="1" applyFill="1" applyBorder="1" applyAlignment="1">
      <alignment vertical="center" wrapText="1"/>
    </xf>
    <xf numFmtId="0" fontId="23" fillId="6" borderId="10" xfId="0" applyFont="1" applyFill="1" applyBorder="1" applyAlignment="1">
      <alignment vertical="center" wrapText="1"/>
    </xf>
    <xf numFmtId="0" fontId="23" fillId="6" borderId="17" xfId="0" applyFont="1" applyFill="1" applyBorder="1" applyAlignment="1">
      <alignment vertical="center" wrapText="1"/>
    </xf>
    <xf numFmtId="0" fontId="23" fillId="6" borderId="18" xfId="0" applyFont="1" applyFill="1" applyBorder="1" applyAlignment="1">
      <alignment vertical="center" wrapText="1"/>
    </xf>
    <xf numFmtId="0" fontId="0" fillId="0" borderId="61" xfId="0" applyBorder="1" applyAlignment="1">
      <alignment horizontal="center"/>
    </xf>
    <xf numFmtId="0" fontId="0" fillId="0" borderId="76" xfId="0" applyBorder="1" applyAlignment="1">
      <alignment horizontal="center"/>
    </xf>
    <xf numFmtId="0" fontId="1" fillId="5" borderId="53" xfId="0" applyFont="1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23" fillId="6" borderId="16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24" fillId="14" borderId="7" xfId="0" applyFont="1" applyFill="1" applyBorder="1" applyAlignment="1">
      <alignment horizontal="center" vertical="center" wrapText="1"/>
    </xf>
    <xf numFmtId="0" fontId="24" fillId="14" borderId="47" xfId="0" applyFont="1" applyFill="1" applyBorder="1" applyAlignment="1">
      <alignment horizontal="center" vertical="center" wrapText="1"/>
    </xf>
    <xf numFmtId="0" fontId="29" fillId="14" borderId="5" xfId="0" applyFont="1" applyFill="1" applyBorder="1" applyAlignment="1">
      <alignment horizontal="center"/>
    </xf>
    <xf numFmtId="0" fontId="29" fillId="14" borderId="6" xfId="0" applyFont="1" applyFill="1" applyBorder="1" applyAlignment="1">
      <alignment horizontal="center"/>
    </xf>
    <xf numFmtId="0" fontId="24" fillId="14" borderId="22" xfId="0" applyFont="1" applyFill="1" applyBorder="1" applyAlignment="1">
      <alignment horizontal="center" vertical="center" wrapText="1"/>
    </xf>
    <xf numFmtId="0" fontId="29" fillId="14" borderId="18" xfId="0" applyFont="1" applyFill="1" applyBorder="1" applyAlignment="1">
      <alignment horizontal="center" vertical="center" wrapText="1"/>
    </xf>
    <xf numFmtId="0" fontId="34" fillId="15" borderId="34" xfId="0" applyFont="1" applyFill="1" applyBorder="1" applyAlignment="1">
      <alignment vertical="center" wrapText="1"/>
    </xf>
    <xf numFmtId="0" fontId="28" fillId="15" borderId="12" xfId="0" applyFont="1" applyFill="1" applyBorder="1" applyAlignment="1">
      <alignment horizontal="center" vertical="center" wrapText="1"/>
    </xf>
    <xf numFmtId="0" fontId="23" fillId="6" borderId="64" xfId="0" applyFont="1" applyFill="1" applyBorder="1" applyAlignment="1">
      <alignment vertical="center" wrapText="1"/>
    </xf>
    <xf numFmtId="0" fontId="23" fillId="6" borderId="3" xfId="0" applyFont="1" applyFill="1" applyBorder="1" applyAlignment="1">
      <alignment vertical="center" wrapText="1"/>
    </xf>
    <xf numFmtId="0" fontId="23" fillId="6" borderId="65" xfId="0" applyFont="1" applyFill="1" applyBorder="1" applyAlignment="1">
      <alignment vertical="center" wrapText="1"/>
    </xf>
    <xf numFmtId="0" fontId="28" fillId="15" borderId="40" xfId="0" applyFont="1" applyFill="1" applyBorder="1" applyAlignment="1">
      <alignment horizontal="left" vertical="center" wrapText="1"/>
    </xf>
    <xf numFmtId="0" fontId="24" fillId="7" borderId="35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9" fillId="0" borderId="47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" fontId="0" fillId="0" borderId="38" xfId="0" applyNumberFormat="1" applyBorder="1" applyAlignment="1">
      <alignment horizontal="center" vertical="center"/>
    </xf>
    <xf numFmtId="1" fontId="16" fillId="0" borderId="39" xfId="0" applyNumberFormat="1" applyFont="1" applyBorder="1" applyAlignment="1">
      <alignment horizontal="left"/>
    </xf>
    <xf numFmtId="0" fontId="1" fillId="4" borderId="36" xfId="0" applyFont="1" applyFill="1" applyBorder="1" applyAlignment="1">
      <alignment horizontal="center" vertical="center"/>
    </xf>
    <xf numFmtId="0" fontId="5" fillId="4" borderId="43" xfId="0" applyFont="1" applyFill="1" applyBorder="1"/>
    <xf numFmtId="0" fontId="1" fillId="4" borderId="36" xfId="0" applyFont="1" applyFill="1" applyBorder="1" applyAlignment="1">
      <alignment horizontal="center"/>
    </xf>
    <xf numFmtId="0" fontId="18" fillId="6" borderId="3" xfId="0" applyFont="1" applyFill="1" applyBorder="1" applyAlignment="1">
      <alignment vertical="center" wrapText="1"/>
    </xf>
    <xf numFmtId="0" fontId="18" fillId="6" borderId="7" xfId="0" applyFont="1" applyFill="1" applyBorder="1" applyAlignment="1">
      <alignment vertical="center" wrapText="1"/>
    </xf>
    <xf numFmtId="0" fontId="35" fillId="0" borderId="5" xfId="0" applyFont="1" applyBorder="1" applyAlignment="1">
      <alignment horizontal="right" vertical="center"/>
    </xf>
    <xf numFmtId="164" fontId="26" fillId="0" borderId="5" xfId="0" applyNumberFormat="1" applyFont="1" applyBorder="1" applyAlignment="1">
      <alignment horizontal="center" vertical="center"/>
    </xf>
    <xf numFmtId="164" fontId="26" fillId="0" borderId="6" xfId="0" applyNumberFormat="1" applyFont="1" applyBorder="1" applyAlignment="1">
      <alignment horizontal="center" vertical="center"/>
    </xf>
    <xf numFmtId="1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2" fillId="0" borderId="3" xfId="0" applyFont="1" applyBorder="1" applyAlignment="1">
      <alignment vertical="center" wrapText="1"/>
    </xf>
    <xf numFmtId="1" fontId="16" fillId="0" borderId="31" xfId="0" applyNumberFormat="1" applyFont="1" applyBorder="1" applyAlignment="1">
      <alignment horizontal="left"/>
    </xf>
    <xf numFmtId="1" fontId="0" fillId="0" borderId="39" xfId="0" applyNumberFormat="1" applyBorder="1" applyAlignment="1">
      <alignment horizontal="center" vertical="center"/>
    </xf>
    <xf numFmtId="164" fontId="26" fillId="0" borderId="66" xfId="0" applyNumberFormat="1" applyFont="1" applyBorder="1" applyAlignment="1">
      <alignment horizontal="center" vertical="center"/>
    </xf>
    <xf numFmtId="0" fontId="25" fillId="0" borderId="38" xfId="0" applyFont="1" applyBorder="1" applyAlignment="1">
      <alignment vertical="center" wrapText="1"/>
    </xf>
    <xf numFmtId="0" fontId="25" fillId="0" borderId="39" xfId="0" applyFont="1" applyBorder="1" applyAlignment="1">
      <alignment vertical="center" wrapText="1"/>
    </xf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5" fillId="4" borderId="40" xfId="0" applyFont="1" applyFill="1" applyBorder="1"/>
    <xf numFmtId="0" fontId="5" fillId="4" borderId="42" xfId="0" applyFont="1" applyFill="1" applyBorder="1" applyAlignment="1">
      <alignment horizontal="center"/>
    </xf>
    <xf numFmtId="164" fontId="0" fillId="0" borderId="47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1" fillId="4" borderId="37" xfId="0" applyFont="1" applyFill="1" applyBorder="1" applyAlignment="1">
      <alignment horizontal="center" vertical="center"/>
    </xf>
    <xf numFmtId="0" fontId="5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1" fillId="4" borderId="47" xfId="0" applyFont="1" applyFill="1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1" fontId="0" fillId="0" borderId="65" xfId="0" applyNumberFormat="1" applyBorder="1" applyAlignment="1">
      <alignment horizontal="center" vertical="center"/>
    </xf>
    <xf numFmtId="0" fontId="2" fillId="0" borderId="56" xfId="0" applyFont="1" applyBorder="1" applyAlignment="1">
      <alignment vertical="center" wrapText="1"/>
    </xf>
    <xf numFmtId="164" fontId="0" fillId="0" borderId="56" xfId="0" applyNumberForma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164" fontId="9" fillId="0" borderId="62" xfId="0" applyNumberFormat="1" applyFont="1" applyBorder="1" applyAlignment="1">
      <alignment horizontal="center" vertical="center"/>
    </xf>
    <xf numFmtId="1" fontId="16" fillId="0" borderId="40" xfId="0" applyNumberFormat="1" applyFont="1" applyBorder="1" applyAlignment="1">
      <alignment horizontal="left"/>
    </xf>
    <xf numFmtId="0" fontId="35" fillId="0" borderId="41" xfId="0" applyFont="1" applyBorder="1" applyAlignment="1">
      <alignment horizontal="right" vertical="center"/>
    </xf>
    <xf numFmtId="164" fontId="26" fillId="0" borderId="41" xfId="0" applyNumberFormat="1" applyFont="1" applyBorder="1" applyAlignment="1">
      <alignment horizontal="center" vertical="center"/>
    </xf>
    <xf numFmtId="164" fontId="26" fillId="0" borderId="42" xfId="0" applyNumberFormat="1" applyFont="1" applyBorder="1" applyAlignment="1">
      <alignment horizontal="center" vertical="center"/>
    </xf>
    <xf numFmtId="0" fontId="35" fillId="0" borderId="70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36" fillId="15" borderId="12" xfId="0" applyNumberFormat="1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50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3" fillId="6" borderId="5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4" fillId="7" borderId="77" xfId="0" applyFont="1" applyFill="1" applyBorder="1" applyAlignment="1">
      <alignment vertical="center" wrapText="1"/>
    </xf>
    <xf numFmtId="0" fontId="24" fillId="7" borderId="20" xfId="0" applyFont="1" applyFill="1" applyBorder="1" applyAlignment="1">
      <alignment vertical="center" wrapText="1"/>
    </xf>
    <xf numFmtId="14" fontId="21" fillId="0" borderId="12" xfId="0" applyNumberFormat="1" applyFont="1" applyBorder="1"/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6" borderId="8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64" fontId="37" fillId="6" borderId="16" xfId="0" applyNumberFormat="1" applyFont="1" applyFill="1" applyBorder="1" applyAlignment="1">
      <alignment horizontal="center" vertical="center"/>
    </xf>
    <xf numFmtId="164" fontId="37" fillId="6" borderId="17" xfId="0" applyNumberFormat="1" applyFont="1" applyFill="1" applyBorder="1" applyAlignment="1">
      <alignment horizontal="center" vertical="center"/>
    </xf>
    <xf numFmtId="164" fontId="37" fillId="6" borderId="67" xfId="0" applyNumberFormat="1" applyFont="1" applyFill="1" applyBorder="1" applyAlignment="1">
      <alignment horizontal="center" vertical="center"/>
    </xf>
    <xf numFmtId="0" fontId="37" fillId="6" borderId="13" xfId="0" applyFont="1" applyFill="1" applyBorder="1" applyAlignment="1">
      <alignment horizontal="center" vertical="center"/>
    </xf>
    <xf numFmtId="0" fontId="38" fillId="6" borderId="74" xfId="0" applyFont="1" applyFill="1" applyBorder="1" applyAlignment="1">
      <alignment horizontal="center" wrapText="1"/>
    </xf>
    <xf numFmtId="0" fontId="37" fillId="6" borderId="9" xfId="0" applyFont="1" applyFill="1" applyBorder="1" applyAlignment="1">
      <alignment horizontal="center" vertical="center"/>
    </xf>
    <xf numFmtId="0" fontId="38" fillId="6" borderId="61" xfId="0" applyFont="1" applyFill="1" applyBorder="1" applyAlignment="1">
      <alignment horizontal="center" wrapText="1"/>
    </xf>
    <xf numFmtId="0" fontId="37" fillId="6" borderId="10" xfId="0" applyFont="1" applyFill="1" applyBorder="1" applyAlignment="1">
      <alignment horizontal="center" vertical="center"/>
    </xf>
    <xf numFmtId="0" fontId="38" fillId="6" borderId="76" xfId="0" applyFont="1" applyFill="1" applyBorder="1" applyAlignment="1">
      <alignment horizontal="center" wrapText="1"/>
    </xf>
    <xf numFmtId="0" fontId="37" fillId="6" borderId="20" xfId="0" applyFont="1" applyFill="1" applyBorder="1" applyAlignment="1">
      <alignment horizontal="center" vertical="center"/>
    </xf>
    <xf numFmtId="0" fontId="37" fillId="6" borderId="21" xfId="0" applyFont="1" applyFill="1" applyBorder="1" applyAlignment="1">
      <alignment horizontal="center" vertical="center"/>
    </xf>
    <xf numFmtId="0" fontId="37" fillId="6" borderId="74" xfId="0" applyFont="1" applyFill="1" applyBorder="1" applyAlignment="1">
      <alignment horizontal="center" vertical="center"/>
    </xf>
    <xf numFmtId="0" fontId="37" fillId="6" borderId="61" xfId="0" applyFont="1" applyFill="1" applyBorder="1" applyAlignment="1">
      <alignment horizontal="center" vertical="center"/>
    </xf>
    <xf numFmtId="0" fontId="37" fillId="6" borderId="75" xfId="0" applyFont="1" applyFill="1" applyBorder="1" applyAlignment="1">
      <alignment horizontal="center" vertical="center"/>
    </xf>
    <xf numFmtId="0" fontId="20" fillId="15" borderId="15" xfId="0" applyFont="1" applyFill="1" applyBorder="1" applyAlignment="1">
      <alignment horizontal="center"/>
    </xf>
    <xf numFmtId="0" fontId="37" fillId="6" borderId="47" xfId="0" applyFont="1" applyFill="1" applyBorder="1" applyAlignment="1">
      <alignment horizontal="center" vertical="center"/>
    </xf>
    <xf numFmtId="0" fontId="37" fillId="6" borderId="4" xfId="0" applyFont="1" applyFill="1" applyBorder="1" applyAlignment="1">
      <alignment horizontal="center" vertical="center"/>
    </xf>
    <xf numFmtId="0" fontId="37" fillId="6" borderId="62" xfId="0" applyFont="1" applyFill="1" applyBorder="1" applyAlignment="1">
      <alignment horizontal="center" vertical="center"/>
    </xf>
    <xf numFmtId="0" fontId="20" fillId="15" borderId="42" xfId="0" applyFont="1" applyFill="1" applyBorder="1" applyAlignment="1">
      <alignment horizontal="center"/>
    </xf>
    <xf numFmtId="0" fontId="38" fillId="6" borderId="47" xfId="0" applyFont="1" applyFill="1" applyBorder="1" applyAlignment="1">
      <alignment horizontal="center" vertical="center"/>
    </xf>
    <xf numFmtId="0" fontId="38" fillId="6" borderId="4" xfId="0" applyFont="1" applyFill="1" applyBorder="1" applyAlignment="1">
      <alignment horizontal="center" vertical="center"/>
    </xf>
    <xf numFmtId="0" fontId="38" fillId="6" borderId="62" xfId="0" applyFont="1" applyFill="1" applyBorder="1" applyAlignment="1">
      <alignment horizontal="center" vertical="center"/>
    </xf>
    <xf numFmtId="0" fontId="37" fillId="6" borderId="6" xfId="0" applyFont="1" applyFill="1" applyBorder="1" applyAlignment="1">
      <alignment horizontal="center" vertical="center"/>
    </xf>
    <xf numFmtId="164" fontId="39" fillId="15" borderId="12" xfId="0" applyNumberFormat="1" applyFont="1" applyFill="1" applyBorder="1" applyAlignment="1">
      <alignment horizontal="center" vertical="center"/>
    </xf>
    <xf numFmtId="0" fontId="39" fillId="15" borderId="12" xfId="0" applyFont="1" applyFill="1" applyBorder="1" applyAlignment="1">
      <alignment horizontal="center" vertical="center"/>
    </xf>
    <xf numFmtId="164" fontId="20" fillId="15" borderId="42" xfId="0" applyNumberFormat="1" applyFont="1" applyFill="1" applyBorder="1" applyAlignment="1">
      <alignment horizontal="center"/>
    </xf>
    <xf numFmtId="164" fontId="20" fillId="15" borderId="66" xfId="0" applyNumberFormat="1" applyFont="1" applyFill="1" applyBorder="1" applyAlignment="1">
      <alignment horizontal="center"/>
    </xf>
    <xf numFmtId="0" fontId="41" fillId="2" borderId="12" xfId="0" applyFont="1" applyFill="1" applyBorder="1" applyAlignment="1">
      <alignment horizontal="center" vertical="center" wrapText="1"/>
    </xf>
    <xf numFmtId="0" fontId="40" fillId="0" borderId="0" xfId="0" applyFont="1"/>
    <xf numFmtId="0" fontId="40" fillId="11" borderId="47" xfId="0" applyFont="1" applyFill="1" applyBorder="1" applyAlignment="1">
      <alignment horizontal="center"/>
    </xf>
    <xf numFmtId="0" fontId="40" fillId="11" borderId="4" xfId="0" applyFont="1" applyFill="1" applyBorder="1" applyAlignment="1">
      <alignment horizontal="center"/>
    </xf>
    <xf numFmtId="0" fontId="40" fillId="11" borderId="6" xfId="0" applyFont="1" applyFill="1" applyBorder="1" applyAlignment="1">
      <alignment horizontal="center"/>
    </xf>
    <xf numFmtId="0" fontId="40" fillId="12" borderId="4" xfId="0" applyFont="1" applyFill="1" applyBorder="1" applyAlignment="1">
      <alignment horizontal="center"/>
    </xf>
    <xf numFmtId="0" fontId="40" fillId="13" borderId="47" xfId="0" applyFont="1" applyFill="1" applyBorder="1" applyAlignment="1">
      <alignment horizontal="center"/>
    </xf>
    <xf numFmtId="0" fontId="40" fillId="13" borderId="4" xfId="0" applyFont="1" applyFill="1" applyBorder="1" applyAlignment="1">
      <alignment horizontal="center"/>
    </xf>
    <xf numFmtId="0" fontId="40" fillId="8" borderId="4" xfId="0" applyFont="1" applyFill="1" applyBorder="1" applyAlignment="1">
      <alignment horizontal="center"/>
    </xf>
    <xf numFmtId="0" fontId="40" fillId="8" borderId="62" xfId="0" applyFont="1" applyFill="1" applyBorder="1" applyAlignment="1">
      <alignment horizontal="center"/>
    </xf>
    <xf numFmtId="0" fontId="40" fillId="9" borderId="47" xfId="0" applyFont="1" applyFill="1" applyBorder="1" applyAlignment="1">
      <alignment horizontal="center"/>
    </xf>
    <xf numFmtId="0" fontId="40" fillId="9" borderId="4" xfId="0" applyFont="1" applyFill="1" applyBorder="1" applyAlignment="1">
      <alignment horizontal="center"/>
    </xf>
    <xf numFmtId="0" fontId="40" fillId="10" borderId="4" xfId="0" applyFont="1" applyFill="1" applyBorder="1" applyAlignment="1">
      <alignment horizontal="center"/>
    </xf>
    <xf numFmtId="0" fontId="40" fillId="10" borderId="6" xfId="0" applyFont="1" applyFill="1" applyBorder="1" applyAlignment="1">
      <alignment horizontal="center"/>
    </xf>
    <xf numFmtId="0" fontId="27" fillId="12" borderId="37" xfId="0" applyFont="1" applyFill="1" applyBorder="1" applyAlignment="1">
      <alignment horizontal="center" vertical="center"/>
    </xf>
    <xf numFmtId="0" fontId="27" fillId="12" borderId="7" xfId="0" applyFont="1" applyFill="1" applyBorder="1" applyAlignment="1">
      <alignment horizontal="center" vertical="center"/>
    </xf>
    <xf numFmtId="0" fontId="40" fillId="12" borderId="47" xfId="0" applyFont="1" applyFill="1" applyBorder="1" applyAlignment="1">
      <alignment horizontal="center"/>
    </xf>
    <xf numFmtId="0" fontId="27" fillId="12" borderId="39" xfId="0" applyFont="1" applyFill="1" applyBorder="1" applyAlignment="1">
      <alignment horizontal="center" vertical="center"/>
    </xf>
    <xf numFmtId="0" fontId="27" fillId="12" borderId="5" xfId="0" applyFont="1" applyFill="1" applyBorder="1" applyAlignment="1">
      <alignment horizontal="center" vertical="center"/>
    </xf>
    <xf numFmtId="0" fontId="40" fillId="12" borderId="6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 vertical="center"/>
    </xf>
    <xf numFmtId="0" fontId="27" fillId="8" borderId="64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center" vertical="center"/>
    </xf>
    <xf numFmtId="0" fontId="40" fillId="8" borderId="2" xfId="0" applyFont="1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13" borderId="10" xfId="0" applyFont="1" applyFill="1" applyBorder="1" applyAlignment="1">
      <alignment horizontal="center" vertical="center"/>
    </xf>
    <xf numFmtId="0" fontId="27" fillId="13" borderId="39" xfId="0" applyFont="1" applyFill="1" applyBorder="1" applyAlignment="1">
      <alignment horizontal="center" vertical="center"/>
    </xf>
    <xf numFmtId="0" fontId="27" fillId="13" borderId="5" xfId="0" applyFont="1" applyFill="1" applyBorder="1" applyAlignment="1">
      <alignment horizontal="center" vertical="center"/>
    </xf>
    <xf numFmtId="0" fontId="40" fillId="13" borderId="6" xfId="0" applyFont="1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6" fillId="8" borderId="14" xfId="0" applyFont="1" applyFill="1" applyBorder="1" applyAlignment="1">
      <alignment horizontal="center" vertical="center"/>
    </xf>
    <xf numFmtId="0" fontId="0" fillId="8" borderId="14" xfId="0" applyFill="1" applyBorder="1" applyAlignment="1">
      <alignment horizontal="center"/>
    </xf>
    <xf numFmtId="0" fontId="6" fillId="10" borderId="8" xfId="0" applyFont="1" applyFill="1" applyBorder="1" applyAlignment="1">
      <alignment horizontal="center" vertical="center"/>
    </xf>
    <xf numFmtId="0" fontId="27" fillId="10" borderId="64" xfId="0" applyFont="1" applyFill="1" applyBorder="1" applyAlignment="1">
      <alignment horizontal="center" vertical="center"/>
    </xf>
    <xf numFmtId="0" fontId="27" fillId="10" borderId="1" xfId="0" applyFont="1" applyFill="1" applyBorder="1" applyAlignment="1">
      <alignment horizontal="center" vertical="center"/>
    </xf>
    <xf numFmtId="0" fontId="40" fillId="10" borderId="2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6" fillId="9" borderId="13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27" fillId="9" borderId="39" xfId="0" applyFont="1" applyFill="1" applyBorder="1" applyAlignment="1">
      <alignment horizontal="center" vertical="center"/>
    </xf>
    <xf numFmtId="0" fontId="27" fillId="9" borderId="5" xfId="0" applyFont="1" applyFill="1" applyBorder="1" applyAlignment="1">
      <alignment horizontal="center" vertical="center"/>
    </xf>
    <xf numFmtId="0" fontId="40" fillId="9" borderId="6" xfId="0" applyFont="1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38" fillId="6" borderId="2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27" fillId="2" borderId="42" xfId="0" applyFont="1" applyFill="1" applyBorder="1" applyAlignment="1">
      <alignment horizontal="center" vertical="center" wrapText="1"/>
    </xf>
    <xf numFmtId="0" fontId="27" fillId="2" borderId="45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6" borderId="53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5" borderId="42" xfId="0" applyFont="1" applyFill="1" applyBorder="1" applyAlignment="1">
      <alignment horizontal="center" vertical="center" wrapText="1"/>
    </xf>
    <xf numFmtId="0" fontId="25" fillId="0" borderId="63" xfId="0" applyFont="1" applyBorder="1" applyAlignment="1">
      <alignment vertical="center" wrapText="1"/>
    </xf>
    <xf numFmtId="0" fontId="25" fillId="0" borderId="48" xfId="0" applyFont="1" applyBorder="1" applyAlignment="1">
      <alignment vertical="center" wrapText="1"/>
    </xf>
    <xf numFmtId="0" fontId="25" fillId="0" borderId="51" xfId="0" applyFont="1" applyBorder="1" applyAlignment="1">
      <alignment vertical="center" wrapText="1"/>
    </xf>
    <xf numFmtId="0" fontId="11" fillId="2" borderId="60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 wrapText="1"/>
    </xf>
    <xf numFmtId="164" fontId="0" fillId="0" borderId="0" xfId="0" applyNumberFormat="1"/>
    <xf numFmtId="0" fontId="5" fillId="4" borderId="53" xfId="0" applyFont="1" applyFill="1" applyBorder="1" applyAlignment="1">
      <alignment horizontal="center" vertical="center"/>
    </xf>
    <xf numFmtId="0" fontId="28" fillId="7" borderId="34" xfId="0" applyFont="1" applyFill="1" applyBorder="1" applyAlignment="1">
      <alignment vertical="center" wrapText="1"/>
    </xf>
    <xf numFmtId="0" fontId="24" fillId="7" borderId="50" xfId="0" applyFont="1" applyFill="1" applyBorder="1" applyAlignment="1">
      <alignment horizontal="left" vertical="center" wrapText="1"/>
    </xf>
    <xf numFmtId="0" fontId="24" fillId="7" borderId="48" xfId="0" applyFont="1" applyFill="1" applyBorder="1" applyAlignment="1">
      <alignment horizontal="left" vertical="center" wrapText="1"/>
    </xf>
    <xf numFmtId="0" fontId="24" fillId="7" borderId="51" xfId="0" applyFont="1" applyFill="1" applyBorder="1" applyAlignment="1">
      <alignment horizontal="left" vertical="center" wrapText="1"/>
    </xf>
    <xf numFmtId="0" fontId="28" fillId="15" borderId="34" xfId="0" applyFont="1" applyFill="1" applyBorder="1" applyAlignment="1">
      <alignment horizontal="center" vertical="center" wrapText="1"/>
    </xf>
    <xf numFmtId="0" fontId="23" fillId="6" borderId="50" xfId="0" applyFont="1" applyFill="1" applyBorder="1" applyAlignment="1">
      <alignment vertical="center" wrapText="1"/>
    </xf>
    <xf numFmtId="0" fontId="23" fillId="6" borderId="48" xfId="0" applyFont="1" applyFill="1" applyBorder="1" applyAlignment="1">
      <alignment vertical="center" wrapText="1"/>
    </xf>
    <xf numFmtId="0" fontId="23" fillId="6" borderId="51" xfId="0" applyFont="1" applyFill="1" applyBorder="1" applyAlignment="1">
      <alignment vertical="center" wrapText="1"/>
    </xf>
    <xf numFmtId="0" fontId="5" fillId="4" borderId="36" xfId="0" applyFont="1" applyFill="1" applyBorder="1" applyAlignment="1">
      <alignment horizontal="center" vertical="center"/>
    </xf>
    <xf numFmtId="164" fontId="24" fillId="15" borderId="25" xfId="0" applyNumberFormat="1" applyFont="1" applyFill="1" applyBorder="1" applyAlignment="1">
      <alignment horizontal="center" wrapText="1"/>
    </xf>
    <xf numFmtId="0" fontId="38" fillId="6" borderId="8" xfId="0" applyFont="1" applyFill="1" applyBorder="1" applyAlignment="1">
      <alignment horizontal="center" wrapText="1"/>
    </xf>
    <xf numFmtId="0" fontId="5" fillId="5" borderId="36" xfId="0" applyFont="1" applyFill="1" applyBorder="1" applyAlignment="1">
      <alignment horizontal="center" vertical="center" wrapText="1"/>
    </xf>
    <xf numFmtId="164" fontId="38" fillId="6" borderId="13" xfId="0" applyNumberFormat="1" applyFont="1" applyFill="1" applyBorder="1" applyAlignment="1">
      <alignment horizontal="center" vertical="center" wrapText="1"/>
    </xf>
    <xf numFmtId="164" fontId="38" fillId="6" borderId="9" xfId="0" applyNumberFormat="1" applyFont="1" applyFill="1" applyBorder="1" applyAlignment="1">
      <alignment horizontal="center" vertical="center" wrapText="1"/>
    </xf>
    <xf numFmtId="164" fontId="38" fillId="6" borderId="10" xfId="0" applyNumberFormat="1" applyFont="1" applyFill="1" applyBorder="1" applyAlignment="1">
      <alignment horizontal="center" vertical="center" wrapText="1"/>
    </xf>
    <xf numFmtId="0" fontId="38" fillId="6" borderId="75" xfId="0" applyFont="1" applyFill="1" applyBorder="1" applyAlignment="1">
      <alignment horizontal="center" wrapText="1"/>
    </xf>
    <xf numFmtId="0" fontId="25" fillId="0" borderId="10" xfId="0" applyFont="1" applyBorder="1" applyAlignment="1">
      <alignment horizontal="left"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25" fillId="0" borderId="8" xfId="0" applyFont="1" applyBorder="1" applyAlignment="1">
      <alignment vertical="center" wrapText="1"/>
    </xf>
    <xf numFmtId="0" fontId="0" fillId="0" borderId="33" xfId="0" applyBorder="1" applyAlignment="1">
      <alignment horizontal="center"/>
    </xf>
    <xf numFmtId="0" fontId="27" fillId="2" borderId="53" xfId="0" applyFont="1" applyFill="1" applyBorder="1" applyAlignment="1">
      <alignment horizontal="center" vertical="center" wrapText="1"/>
    </xf>
    <xf numFmtId="0" fontId="27" fillId="2" borderId="54" xfId="0" applyFont="1" applyFill="1" applyBorder="1" applyAlignment="1">
      <alignment horizontal="center" vertical="center" wrapText="1"/>
    </xf>
    <xf numFmtId="0" fontId="37" fillId="6" borderId="77" xfId="0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vertical="center" wrapText="1"/>
    </xf>
    <xf numFmtId="0" fontId="25" fillId="6" borderId="9" xfId="0" applyFont="1" applyFill="1" applyBorder="1" applyAlignment="1">
      <alignment vertical="center" wrapText="1"/>
    </xf>
    <xf numFmtId="0" fontId="25" fillId="6" borderId="10" xfId="0" applyFont="1" applyFill="1" applyBorder="1" applyAlignment="1">
      <alignment vertical="center" wrapText="1"/>
    </xf>
    <xf numFmtId="0" fontId="25" fillId="6" borderId="13" xfId="0" applyFont="1" applyFill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64" xfId="0" applyFont="1" applyFill="1" applyBorder="1" applyAlignment="1">
      <alignment horizontal="center" vertical="center"/>
    </xf>
    <xf numFmtId="0" fontId="3" fillId="6" borderId="63" xfId="0" applyFont="1" applyFill="1" applyBorder="1" applyAlignment="1">
      <alignment horizontal="center" vertical="center"/>
    </xf>
    <xf numFmtId="0" fontId="25" fillId="6" borderId="9" xfId="0" applyFont="1" applyFill="1" applyBorder="1" applyAlignment="1">
      <alignment horizontal="left" vertical="center"/>
    </xf>
    <xf numFmtId="0" fontId="6" fillId="0" borderId="24" xfId="1" applyBorder="1" applyAlignment="1">
      <alignment vertical="center" wrapText="1"/>
    </xf>
    <xf numFmtId="0" fontId="6" fillId="0" borderId="27" xfId="1" applyBorder="1" applyAlignment="1">
      <alignment vertical="center" wrapText="1"/>
    </xf>
    <xf numFmtId="0" fontId="5" fillId="0" borderId="25" xfId="1" applyFont="1" applyBorder="1" applyAlignment="1">
      <alignment horizontal="right" vertical="center" wrapText="1"/>
    </xf>
    <xf numFmtId="0" fontId="25" fillId="6" borderId="8" xfId="1" applyFont="1" applyFill="1" applyBorder="1" applyAlignment="1">
      <alignment horizontal="left" vertical="center" wrapText="1"/>
    </xf>
    <xf numFmtId="0" fontId="25" fillId="6" borderId="9" xfId="1" applyFont="1" applyFill="1" applyBorder="1" applyAlignment="1">
      <alignment horizontal="left" vertical="center" wrapText="1"/>
    </xf>
    <xf numFmtId="0" fontId="25" fillId="6" borderId="9" xfId="1" applyFont="1" applyFill="1" applyBorder="1" applyAlignment="1">
      <alignment vertical="center" wrapText="1"/>
    </xf>
    <xf numFmtId="0" fontId="25" fillId="6" borderId="10" xfId="1" applyFont="1" applyFill="1" applyBorder="1" applyAlignment="1">
      <alignment vertical="center" wrapText="1"/>
    </xf>
    <xf numFmtId="0" fontId="6" fillId="0" borderId="64" xfId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6" fillId="0" borderId="26" xfId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0" fontId="25" fillId="0" borderId="1" xfId="1" applyFont="1" applyBorder="1" applyAlignment="1">
      <alignment vertical="center"/>
    </xf>
    <xf numFmtId="0" fontId="25" fillId="6" borderId="9" xfId="1" applyFont="1" applyFill="1" applyBorder="1" applyAlignment="1">
      <alignment vertical="center"/>
    </xf>
    <xf numFmtId="0" fontId="2" fillId="0" borderId="3" xfId="0" applyFont="1" applyBorder="1"/>
    <xf numFmtId="0" fontId="25" fillId="11" borderId="50" xfId="0" applyFont="1" applyFill="1" applyBorder="1" applyAlignment="1">
      <alignment vertical="center" wrapText="1"/>
    </xf>
    <xf numFmtId="0" fontId="25" fillId="11" borderId="48" xfId="0" applyFont="1" applyFill="1" applyBorder="1" applyAlignment="1">
      <alignment vertical="center" wrapText="1"/>
    </xf>
    <xf numFmtId="0" fontId="25" fillId="11" borderId="51" xfId="0" applyFont="1" applyFill="1" applyBorder="1" applyAlignment="1">
      <alignment vertical="center" wrapText="1"/>
    </xf>
    <xf numFmtId="0" fontId="25" fillId="12" borderId="50" xfId="0" applyFont="1" applyFill="1" applyBorder="1" applyAlignment="1">
      <alignment vertical="center" wrapText="1"/>
    </xf>
    <xf numFmtId="0" fontId="25" fillId="12" borderId="48" xfId="0" applyFont="1" applyFill="1" applyBorder="1" applyAlignment="1">
      <alignment vertical="center" wrapText="1"/>
    </xf>
    <xf numFmtId="0" fontId="25" fillId="12" borderId="51" xfId="0" applyFont="1" applyFill="1" applyBorder="1" applyAlignment="1">
      <alignment vertical="center" wrapText="1"/>
    </xf>
    <xf numFmtId="0" fontId="25" fillId="13" borderId="50" xfId="0" applyFont="1" applyFill="1" applyBorder="1" applyAlignment="1">
      <alignment vertical="center" wrapText="1"/>
    </xf>
    <xf numFmtId="0" fontId="25" fillId="13" borderId="48" xfId="0" applyFont="1" applyFill="1" applyBorder="1" applyAlignment="1">
      <alignment vertical="center" wrapText="1"/>
    </xf>
    <xf numFmtId="0" fontId="25" fillId="13" borderId="51" xfId="0" applyFont="1" applyFill="1" applyBorder="1" applyAlignment="1">
      <alignment vertical="center" wrapText="1"/>
    </xf>
    <xf numFmtId="0" fontId="25" fillId="8" borderId="63" xfId="0" applyFont="1" applyFill="1" applyBorder="1" applyAlignment="1">
      <alignment vertical="center" wrapText="1"/>
    </xf>
    <xf numFmtId="0" fontId="25" fillId="8" borderId="48" xfId="0" applyFont="1" applyFill="1" applyBorder="1" applyAlignment="1">
      <alignment vertical="center" wrapText="1"/>
    </xf>
    <xf numFmtId="0" fontId="25" fillId="8" borderId="52" xfId="0" applyFont="1" applyFill="1" applyBorder="1" applyAlignment="1">
      <alignment vertical="center" wrapText="1"/>
    </xf>
    <xf numFmtId="0" fontId="25" fillId="9" borderId="50" xfId="0" applyFont="1" applyFill="1" applyBorder="1" applyAlignment="1">
      <alignment vertical="center" wrapText="1"/>
    </xf>
    <xf numFmtId="0" fontId="25" fillId="9" borderId="48" xfId="0" applyFont="1" applyFill="1" applyBorder="1" applyAlignment="1">
      <alignment vertical="center" wrapText="1"/>
    </xf>
    <xf numFmtId="0" fontId="25" fillId="9" borderId="51" xfId="0" applyFont="1" applyFill="1" applyBorder="1" applyAlignment="1">
      <alignment vertical="center" wrapText="1"/>
    </xf>
    <xf numFmtId="0" fontId="25" fillId="10" borderId="63" xfId="0" applyFont="1" applyFill="1" applyBorder="1" applyAlignment="1">
      <alignment vertical="center" wrapText="1"/>
    </xf>
    <xf numFmtId="0" fontId="25" fillId="10" borderId="48" xfId="0" applyFont="1" applyFill="1" applyBorder="1" applyAlignment="1">
      <alignment vertical="center" wrapText="1"/>
    </xf>
    <xf numFmtId="0" fontId="25" fillId="10" borderId="5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/>
    <xf numFmtId="0" fontId="6" fillId="0" borderId="6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40" xfId="0" applyBorder="1"/>
    <xf numFmtId="0" fontId="0" fillId="0" borderId="41" xfId="0" applyBorder="1"/>
    <xf numFmtId="0" fontId="26" fillId="0" borderId="41" xfId="0" applyFont="1" applyBorder="1" applyAlignment="1">
      <alignment horizontal="right" vertical="center" wrapText="1"/>
    </xf>
    <xf numFmtId="164" fontId="5" fillId="15" borderId="42" xfId="0" applyNumberFormat="1" applyFont="1" applyFill="1" applyBorder="1" applyAlignment="1">
      <alignment horizontal="center"/>
    </xf>
    <xf numFmtId="0" fontId="42" fillId="0" borderId="0" xfId="0" applyFont="1" applyAlignment="1">
      <alignment horizontal="left"/>
    </xf>
    <xf numFmtId="0" fontId="42" fillId="0" borderId="0" xfId="0" applyFont="1"/>
    <xf numFmtId="0" fontId="2" fillId="0" borderId="10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43" fillId="0" borderId="35" xfId="0" applyFont="1" applyBorder="1" applyAlignment="1">
      <alignment horizontal="center" vertical="center"/>
    </xf>
    <xf numFmtId="0" fontId="41" fillId="5" borderId="78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21" fillId="0" borderId="4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55" xfId="0" applyFont="1" applyBorder="1" applyAlignment="1">
      <alignment horizontal="center"/>
    </xf>
    <xf numFmtId="0" fontId="8" fillId="0" borderId="73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21" fillId="0" borderId="11" xfId="0" applyFont="1" applyBorder="1" applyAlignment="1">
      <alignment horizontal="left"/>
    </xf>
    <xf numFmtId="0" fontId="21" fillId="0" borderId="49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15" fontId="26" fillId="0" borderId="11" xfId="0" applyNumberFormat="1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6" fillId="15" borderId="11" xfId="0" applyFont="1" applyFill="1" applyBorder="1" applyAlignment="1">
      <alignment horizontal="center"/>
    </xf>
    <xf numFmtId="0" fontId="26" fillId="15" borderId="15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15" borderId="3" xfId="0" applyFont="1" applyFill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49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5" fillId="0" borderId="11" xfId="0" applyFont="1" applyBorder="1" applyAlignment="1">
      <alignment horizontal="right" vertical="center"/>
    </xf>
    <xf numFmtId="0" fontId="5" fillId="0" borderId="49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20" fillId="0" borderId="0" xfId="0" applyFont="1" applyAlignment="1">
      <alignment horizontal="center"/>
    </xf>
    <xf numFmtId="164" fontId="26" fillId="6" borderId="11" xfId="0" applyNumberFormat="1" applyFont="1" applyFill="1" applyBorder="1" applyAlignment="1">
      <alignment horizontal="center" vertical="center"/>
    </xf>
    <xf numFmtId="164" fontId="26" fillId="6" borderId="49" xfId="0" applyNumberFormat="1" applyFont="1" applyFill="1" applyBorder="1" applyAlignment="1">
      <alignment horizontal="center" vertical="center"/>
    </xf>
    <xf numFmtId="164" fontId="26" fillId="6" borderId="15" xfId="0" applyNumberFormat="1" applyFont="1" applyFill="1" applyBorder="1" applyAlignment="1">
      <alignment horizontal="center" vertical="center"/>
    </xf>
    <xf numFmtId="164" fontId="26" fillId="6" borderId="11" xfId="0" applyNumberFormat="1" applyFont="1" applyFill="1" applyBorder="1" applyAlignment="1">
      <alignment horizontal="center"/>
    </xf>
    <xf numFmtId="164" fontId="26" fillId="6" borderId="49" xfId="0" applyNumberFormat="1" applyFont="1" applyFill="1" applyBorder="1" applyAlignment="1">
      <alignment horizontal="center"/>
    </xf>
    <xf numFmtId="164" fontId="26" fillId="6" borderId="15" xfId="0" applyNumberFormat="1" applyFont="1" applyFill="1" applyBorder="1" applyAlignment="1">
      <alignment horizontal="center"/>
    </xf>
    <xf numFmtId="164" fontId="22" fillId="6" borderId="11" xfId="0" applyNumberFormat="1" applyFont="1" applyFill="1" applyBorder="1" applyAlignment="1">
      <alignment horizontal="center" vertical="center"/>
    </xf>
    <xf numFmtId="164" fontId="22" fillId="6" borderId="49" xfId="0" applyNumberFormat="1" applyFont="1" applyFill="1" applyBorder="1" applyAlignment="1">
      <alignment horizontal="center" vertical="center"/>
    </xf>
    <xf numFmtId="164" fontId="22" fillId="6" borderId="15" xfId="0" applyNumberFormat="1" applyFont="1" applyFill="1" applyBorder="1" applyAlignment="1">
      <alignment horizontal="center" vertical="center"/>
    </xf>
    <xf numFmtId="164" fontId="26" fillId="14" borderId="34" xfId="0" applyNumberFormat="1" applyFont="1" applyFill="1" applyBorder="1" applyAlignment="1">
      <alignment horizontal="center" vertical="center"/>
    </xf>
    <xf numFmtId="164" fontId="26" fillId="14" borderId="23" xfId="0" applyNumberFormat="1" applyFont="1" applyFill="1" applyBorder="1" applyAlignment="1">
      <alignment horizontal="center" vertical="center"/>
    </xf>
    <xf numFmtId="164" fontId="26" fillId="14" borderId="35" xfId="0" applyNumberFormat="1" applyFont="1" applyFill="1" applyBorder="1" applyAlignment="1">
      <alignment horizontal="center" vertical="center"/>
    </xf>
    <xf numFmtId="0" fontId="24" fillId="4" borderId="50" xfId="0" applyFont="1" applyFill="1" applyBorder="1" applyAlignment="1">
      <alignment horizontal="left" vertical="center" wrapText="1"/>
    </xf>
    <xf numFmtId="0" fontId="24" fillId="4" borderId="48" xfId="0" applyFont="1" applyFill="1" applyBorder="1" applyAlignment="1">
      <alignment horizontal="left" vertical="center" wrapText="1"/>
    </xf>
    <xf numFmtId="0" fontId="24" fillId="4" borderId="52" xfId="0" applyFont="1" applyFill="1" applyBorder="1" applyAlignment="1">
      <alignment horizontal="left" vertical="center" wrapText="1"/>
    </xf>
    <xf numFmtId="0" fontId="24" fillId="4" borderId="51" xfId="0" applyFont="1" applyFill="1" applyBorder="1" applyAlignment="1">
      <alignment horizontal="left" vertical="center" wrapText="1"/>
    </xf>
    <xf numFmtId="0" fontId="38" fillId="6" borderId="74" xfId="0" applyFont="1" applyFill="1" applyBorder="1" applyAlignment="1">
      <alignment horizontal="center" vertical="center"/>
    </xf>
    <xf numFmtId="0" fontId="38" fillId="6" borderId="61" xfId="0" applyFont="1" applyFill="1" applyBorder="1" applyAlignment="1">
      <alignment horizontal="center" vertical="center"/>
    </xf>
    <xf numFmtId="0" fontId="38" fillId="6" borderId="75" xfId="0" applyFont="1" applyFill="1" applyBorder="1" applyAlignment="1">
      <alignment horizontal="center" vertical="center"/>
    </xf>
    <xf numFmtId="0" fontId="38" fillId="6" borderId="43" xfId="0" applyFont="1" applyFill="1" applyBorder="1" applyAlignment="1">
      <alignment horizontal="center" vertical="center"/>
    </xf>
    <xf numFmtId="0" fontId="38" fillId="6" borderId="33" xfId="0" applyFont="1" applyFill="1" applyBorder="1" applyAlignment="1">
      <alignment horizontal="center" vertical="center"/>
    </xf>
    <xf numFmtId="0" fontId="38" fillId="6" borderId="35" xfId="0" applyFont="1" applyFill="1" applyBorder="1" applyAlignment="1">
      <alignment horizontal="center" vertical="center"/>
    </xf>
    <xf numFmtId="0" fontId="24" fillId="4" borderId="63" xfId="0" applyFont="1" applyFill="1" applyBorder="1" applyAlignment="1">
      <alignment horizontal="left" vertical="center" wrapText="1"/>
    </xf>
    <xf numFmtId="0" fontId="23" fillId="6" borderId="49" xfId="0" applyFont="1" applyFill="1" applyBorder="1" applyAlignment="1">
      <alignment horizontal="center"/>
    </xf>
    <xf numFmtId="0" fontId="23" fillId="0" borderId="49" xfId="0" applyFont="1" applyBorder="1" applyAlignment="1">
      <alignment horizontal="center"/>
    </xf>
    <xf numFmtId="0" fontId="11" fillId="15" borderId="11" xfId="0" applyFont="1" applyFill="1" applyBorder="1" applyAlignment="1">
      <alignment horizontal="center" vertical="center"/>
    </xf>
    <xf numFmtId="0" fontId="11" fillId="15" borderId="49" xfId="0" applyFont="1" applyFill="1" applyBorder="1" applyAlignment="1">
      <alignment horizontal="center" vertical="center"/>
    </xf>
    <xf numFmtId="0" fontId="11" fillId="15" borderId="15" xfId="0" applyFont="1" applyFill="1" applyBorder="1" applyAlignment="1">
      <alignment horizontal="center" vertical="center"/>
    </xf>
    <xf numFmtId="0" fontId="24" fillId="5" borderId="36" xfId="0" applyFont="1" applyFill="1" applyBorder="1" applyAlignment="1">
      <alignment horizontal="center" vertical="center" textRotation="90" wrapText="1"/>
    </xf>
    <xf numFmtId="0" fontId="24" fillId="5" borderId="72" xfId="0" applyFont="1" applyFill="1" applyBorder="1" applyAlignment="1">
      <alignment horizontal="center" vertical="center" textRotation="90" wrapText="1"/>
    </xf>
    <xf numFmtId="0" fontId="24" fillId="5" borderId="25" xfId="0" applyFont="1" applyFill="1" applyBorder="1" applyAlignment="1">
      <alignment horizontal="center" vertical="center" textRotation="90" wrapText="1"/>
    </xf>
    <xf numFmtId="0" fontId="24" fillId="5" borderId="36" xfId="0" applyFont="1" applyFill="1" applyBorder="1" applyAlignment="1">
      <alignment horizontal="center" vertical="center" textRotation="90"/>
    </xf>
    <xf numFmtId="0" fontId="24" fillId="5" borderId="72" xfId="0" applyFont="1" applyFill="1" applyBorder="1" applyAlignment="1">
      <alignment horizontal="center" vertical="center" textRotation="90"/>
    </xf>
    <xf numFmtId="0" fontId="24" fillId="5" borderId="25" xfId="0" applyFont="1" applyFill="1" applyBorder="1" applyAlignment="1">
      <alignment horizontal="center" vertical="center" textRotation="90"/>
    </xf>
    <xf numFmtId="0" fontId="5" fillId="4" borderId="36" xfId="0" applyFont="1" applyFill="1" applyBorder="1" applyAlignment="1">
      <alignment horizontal="center" vertical="center" textRotation="90"/>
    </xf>
    <xf numFmtId="0" fontId="5" fillId="4" borderId="72" xfId="0" applyFont="1" applyFill="1" applyBorder="1" applyAlignment="1">
      <alignment horizontal="center" vertical="center" textRotation="90"/>
    </xf>
    <xf numFmtId="0" fontId="5" fillId="4" borderId="32" xfId="0" applyFont="1" applyFill="1" applyBorder="1" applyAlignment="1">
      <alignment horizontal="center" vertical="center" textRotation="90"/>
    </xf>
    <xf numFmtId="0" fontId="5" fillId="4" borderId="25" xfId="0" applyFont="1" applyFill="1" applyBorder="1" applyAlignment="1">
      <alignment horizontal="center" vertical="center" textRotation="90"/>
    </xf>
    <xf numFmtId="0" fontId="24" fillId="4" borderId="36" xfId="0" applyFont="1" applyFill="1" applyBorder="1" applyAlignment="1">
      <alignment horizontal="center" vertical="center" wrapText="1"/>
    </xf>
    <xf numFmtId="0" fontId="24" fillId="4" borderId="72" xfId="0" applyFont="1" applyFill="1" applyBorder="1" applyAlignment="1">
      <alignment horizontal="center" vertical="center" wrapText="1"/>
    </xf>
    <xf numFmtId="0" fontId="24" fillId="4" borderId="25" xfId="0" applyFont="1" applyFill="1" applyBorder="1" applyAlignment="1">
      <alignment horizontal="center" vertical="center" wrapText="1"/>
    </xf>
    <xf numFmtId="0" fontId="24" fillId="16" borderId="72" xfId="0" applyFont="1" applyFill="1" applyBorder="1" applyAlignment="1">
      <alignment horizontal="center" vertical="center" wrapText="1"/>
    </xf>
    <xf numFmtId="0" fontId="24" fillId="16" borderId="25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left" vertical="center" wrapText="1"/>
    </xf>
    <xf numFmtId="0" fontId="38" fillId="6" borderId="25" xfId="0" applyFont="1" applyFill="1" applyBorder="1" applyAlignment="1">
      <alignment horizontal="center" vertical="center"/>
    </xf>
    <xf numFmtId="0" fontId="24" fillId="5" borderId="55" xfId="0" applyFont="1" applyFill="1" applyBorder="1" applyAlignment="1">
      <alignment horizontal="center" vertical="center" textRotation="90"/>
    </xf>
    <xf numFmtId="0" fontId="24" fillId="5" borderId="32" xfId="0" applyFont="1" applyFill="1" applyBorder="1" applyAlignment="1">
      <alignment horizontal="center" vertical="center" textRotation="90"/>
    </xf>
    <xf numFmtId="0" fontId="29" fillId="14" borderId="37" xfId="0" applyFont="1" applyFill="1" applyBorder="1" applyAlignment="1">
      <alignment horizontal="center" vertical="center"/>
    </xf>
    <xf numFmtId="0" fontId="29" fillId="14" borderId="47" xfId="0" applyFont="1" applyFill="1" applyBorder="1" applyAlignment="1">
      <alignment horizontal="center" vertical="center"/>
    </xf>
    <xf numFmtId="0" fontId="29" fillId="14" borderId="39" xfId="0" applyFont="1" applyFill="1" applyBorder="1" applyAlignment="1">
      <alignment horizontal="center" vertical="center"/>
    </xf>
    <xf numFmtId="0" fontId="29" fillId="14" borderId="6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PERCEZIONE DELLO STUDENTE</a:t>
            </a:r>
          </a:p>
        </c:rich>
      </c:tx>
      <c:layout>
        <c:manualLayout>
          <c:xMode val="edge"/>
          <c:yMode val="edge"/>
          <c:x val="0.29540985095149763"/>
          <c:y val="3.728831376698067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8"/>
      <c:rotY val="20"/>
      <c:depthPercent val="100"/>
      <c:rAngAx val="1"/>
    </c:view3D>
    <c:floor>
      <c:thickness val="0"/>
      <c:spPr>
        <a:solidFill>
          <a:srgbClr val="FFFF99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99"/>
        </a:solidFill>
        <a:ln w="12700">
          <a:solidFill>
            <a:srgbClr val="808080"/>
          </a:solidFill>
          <a:prstDash val="solid"/>
        </a:ln>
        <a:effectLst>
          <a:outerShdw blurRad="50800" dist="50800" dir="5400000" algn="ctr" rotWithShape="0">
            <a:srgbClr val="FFFF99"/>
          </a:outerShdw>
        </a:effectLst>
      </c:spPr>
    </c:sideWall>
    <c:backWall>
      <c:thickness val="0"/>
      <c:spPr>
        <a:solidFill>
          <a:srgbClr val="FFFF99"/>
        </a:solidFill>
        <a:ln w="12700">
          <a:solidFill>
            <a:srgbClr val="808080"/>
          </a:solidFill>
          <a:prstDash val="solid"/>
        </a:ln>
        <a:effectLst>
          <a:outerShdw blurRad="50800" dist="50800" dir="5400000" algn="ctr" rotWithShape="0">
            <a:srgbClr val="FFFF99"/>
          </a:outerShdw>
        </a:effectLst>
      </c:spPr>
    </c:backWall>
    <c:plotArea>
      <c:layout>
        <c:manualLayout>
          <c:layoutTarget val="inner"/>
          <c:xMode val="edge"/>
          <c:yMode val="edge"/>
          <c:x val="8.0578593688050509E-2"/>
          <c:y val="0.16073822787961778"/>
          <c:w val="0.89049676614230189"/>
          <c:h val="0.6750996441650328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656505251505811E-2"/>
                  <c:y val="-2.10883679585818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5F-431A-9C8D-F73BB0C58DA9}"/>
                </c:ext>
              </c:extLst>
            </c:dLbl>
            <c:dLbl>
              <c:idx val="1"/>
              <c:layout>
                <c:manualLayout>
                  <c:x val="1.4727133572883291E-2"/>
                  <c:y val="-2.08108854814200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5F-431A-9C8D-F73BB0C58DA9}"/>
                </c:ext>
              </c:extLst>
            </c:dLbl>
            <c:dLbl>
              <c:idx val="2"/>
              <c:layout>
                <c:manualLayout>
                  <c:x val="8.6925501692847514E-3"/>
                  <c:y val="-1.71357441875829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5F-431A-9C8D-F73BB0C58DA9}"/>
                </c:ext>
              </c:extLst>
            </c:dLbl>
            <c:dLbl>
              <c:idx val="3"/>
              <c:layout>
                <c:manualLayout>
                  <c:x val="1.9839622600716922E-2"/>
                  <c:y val="-9.369237884166150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5F-431A-9C8D-F73BB0C58DA9}"/>
                </c:ext>
              </c:extLst>
            </c:dLbl>
            <c:dLbl>
              <c:idx val="4"/>
              <c:layout>
                <c:manualLayout>
                  <c:x val="2.0655995018744568E-2"/>
                  <c:y val="-2.47635092524189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5F-431A-9C8D-F73BB0C58DA9}"/>
                </c:ext>
              </c:extLst>
            </c:dLbl>
            <c:dLbl>
              <c:idx val="5"/>
              <c:layout>
                <c:manualLayout>
                  <c:x val="1.6474464579901052E-2"/>
                  <c:y val="-1.14416475972540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5F-431A-9C8D-F73BB0C58DA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'10B GRAFICI'!$B$16:$B$21</c:f>
              <c:strCache>
                <c:ptCount val="6"/>
                <c:pt idx="0">
                  <c:v>Autostima </c:v>
                </c:pt>
                <c:pt idx="1">
                  <c:v>Importanza apprendimento</c:v>
                </c:pt>
                <c:pt idx="2">
                  <c:v>Fiducia nella scuola</c:v>
                </c:pt>
                <c:pt idx="3">
                  <c:v>Clima della classe </c:v>
                </c:pt>
                <c:pt idx="4">
                  <c:v>Relazione con gli adulti</c:v>
                </c:pt>
                <c:pt idx="5">
                  <c:v>Perseveranza</c:v>
                </c:pt>
              </c:strCache>
            </c:strRef>
          </c:cat>
          <c:val>
            <c:numRef>
              <c:f>'10B GRAFICI'!$E$16:$E$21</c:f>
              <c:numCache>
                <c:formatCode>0.0</c:formatCode>
                <c:ptCount val="6"/>
                <c:pt idx="0">
                  <c:v>60</c:v>
                </c:pt>
                <c:pt idx="1">
                  <c:v>20</c:v>
                </c:pt>
                <c:pt idx="2">
                  <c:v>40</c:v>
                </c:pt>
                <c:pt idx="3">
                  <c:v>20</c:v>
                </c:pt>
                <c:pt idx="4">
                  <c:v>20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5F-431A-9C8D-F73BB0C58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1802463"/>
        <c:axId val="1"/>
        <c:axId val="0"/>
      </c:bar3DChart>
      <c:catAx>
        <c:axId val="11118024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111802463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DATI</a:t>
            </a:r>
            <a:r>
              <a:rPr lang="it-IT" baseline="0"/>
              <a:t> PERSONALI DELLO STUDENTE</a:t>
            </a:r>
            <a:endParaRPr lang="it-IT"/>
          </a:p>
        </c:rich>
      </c:tx>
      <c:layout>
        <c:manualLayout>
          <c:xMode val="edge"/>
          <c:yMode val="edge"/>
          <c:x val="0.28323821757647666"/>
          <c:y val="4.676021266572448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3"/>
      <c:rotY val="20"/>
      <c:depthPercent val="100"/>
      <c:rAngAx val="1"/>
    </c:view3D>
    <c:floor>
      <c:thickness val="0"/>
      <c:spPr>
        <a:solidFill>
          <a:srgbClr val="FFFF99"/>
        </a:solidFill>
        <a:ln w="3175">
          <a:solidFill>
            <a:srgbClr val="000000"/>
          </a:solidFill>
          <a:prstDash val="solid"/>
        </a:ln>
      </c:spPr>
    </c:floor>
    <c:sideWall>
      <c:thickness val="0"/>
    </c:sideWall>
    <c:backWall>
      <c:thickness val="0"/>
      <c:spPr>
        <a:solidFill>
          <a:srgbClr val="FFFF99"/>
        </a:solidFill>
        <a:ln w="12700">
          <a:solidFill>
            <a:srgbClr val="808080"/>
          </a:solidFill>
          <a:prstDash val="solid"/>
        </a:ln>
        <a:effectLst>
          <a:outerShdw blurRad="50800" dist="50800" dir="5400000" algn="ctr" rotWithShape="0">
            <a:srgbClr val="FFFF00"/>
          </a:outerShdw>
        </a:effectLst>
      </c:spPr>
    </c:backWall>
    <c:plotArea>
      <c:layout>
        <c:manualLayout>
          <c:layoutTarget val="inner"/>
          <c:xMode val="edge"/>
          <c:yMode val="edge"/>
          <c:x val="6.8323119506824834E-2"/>
          <c:y val="0.2"/>
          <c:w val="0.90269333651441297"/>
          <c:h val="0.6346153846153845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19283746556474E-2"/>
                  <c:y val="-2.0424836601307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9F-4731-8B0D-D40CB2EB27DC}"/>
                </c:ext>
              </c:extLst>
            </c:dLbl>
            <c:dLbl>
              <c:idx val="1"/>
              <c:layout>
                <c:manualLayout>
                  <c:x val="1.1019283746556474E-2"/>
                  <c:y val="-1.63398692810457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9F-4731-8B0D-D40CB2EB27DC}"/>
                </c:ext>
              </c:extLst>
            </c:dLbl>
            <c:dLbl>
              <c:idx val="2"/>
              <c:layout>
                <c:manualLayout>
                  <c:x val="1.1019283746556474E-2"/>
                  <c:y val="-1.2254901960784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9F-4731-8B0D-D40CB2EB27DC}"/>
                </c:ext>
              </c:extLst>
            </c:dLbl>
            <c:dLbl>
              <c:idx val="3"/>
              <c:layout>
                <c:manualLayout>
                  <c:x val="1.6528925619834711E-2"/>
                  <c:y val="-1.63398692810457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9F-4731-8B0D-D40CB2EB27DC}"/>
                </c:ext>
              </c:extLst>
            </c:dLbl>
            <c:dLbl>
              <c:idx val="4"/>
              <c:layout>
                <c:manualLayout>
                  <c:x val="1.6528925619834711E-2"/>
                  <c:y val="-1.63398692810457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9F-4731-8B0D-D40CB2EB27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'10B GRAFICI'!$B$3:$B$7</c:f>
              <c:strCache>
                <c:ptCount val="5"/>
                <c:pt idx="0">
                  <c:v>Livello culturale famiglia</c:v>
                </c:pt>
                <c:pt idx="1">
                  <c:v>Distanza da scuola</c:v>
                </c:pt>
                <c:pt idx="2">
                  <c:v>Tempo trascorso davanti a schermi</c:v>
                </c:pt>
                <c:pt idx="3">
                  <c:v>Tempo dedicato al sonno</c:v>
                </c:pt>
                <c:pt idx="4">
                  <c:v>Viaggio per recarsi a scuola</c:v>
                </c:pt>
              </c:strCache>
            </c:strRef>
          </c:cat>
          <c:val>
            <c:numRef>
              <c:f>'10B GRAFICI'!$E$3:$E$7</c:f>
              <c:numCache>
                <c:formatCode>0.0</c:formatCode>
                <c:ptCount val="5"/>
                <c:pt idx="0">
                  <c:v>50</c:v>
                </c:pt>
                <c:pt idx="1">
                  <c:v>100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9F-4731-8B0D-D40CB2EB2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3148431"/>
        <c:axId val="1"/>
        <c:axId val="0"/>
      </c:bar3DChart>
      <c:catAx>
        <c:axId val="11131484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113148431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LIVELLO</a:t>
            </a:r>
            <a:r>
              <a:rPr lang="it-IT" b="1" baseline="0"/>
              <a:t> DELLE EMOZIONI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7777777777777523E-3"/>
                  <c:y val="-0.138888888888888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1E-4B50-AEE8-FC875DF9DD17}"/>
                </c:ext>
              </c:extLst>
            </c:dLbl>
            <c:dLbl>
              <c:idx val="1"/>
              <c:layout>
                <c:manualLayout>
                  <c:x val="2.7777777777777523E-3"/>
                  <c:y val="-0.166666666666666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1E-4B50-AEE8-FC875DF9DD17}"/>
                </c:ext>
              </c:extLst>
            </c:dLbl>
            <c:dLbl>
              <c:idx val="2"/>
              <c:layout>
                <c:manualLayout>
                  <c:x val="-5.0925337632079971E-17"/>
                  <c:y val="-8.796296296296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1E-4B50-AEE8-FC875DF9DD17}"/>
                </c:ext>
              </c:extLst>
            </c:dLbl>
            <c:dLbl>
              <c:idx val="3"/>
              <c:layout>
                <c:manualLayout>
                  <c:x val="8.3334146428722423E-3"/>
                  <c:y val="-0.17767783531563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1E-4B50-AEE8-FC875DF9DD17}"/>
                </c:ext>
              </c:extLst>
            </c:dLbl>
            <c:dLbl>
              <c:idx val="4"/>
              <c:layout>
                <c:manualLayout>
                  <c:x val="9.0458488228004948E-3"/>
                  <c:y val="-0.183433512252409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1E-4B50-AEE8-FC875DF9DD17}"/>
                </c:ext>
              </c:extLst>
            </c:dLbl>
            <c:dLbl>
              <c:idx val="5"/>
              <c:layout>
                <c:manualLayout>
                  <c:x val="8.3333333333332309E-3"/>
                  <c:y val="-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1E-4B50-AEE8-FC875DF9DD17}"/>
                </c:ext>
              </c:extLst>
            </c:dLbl>
            <c:dLbl>
              <c:idx val="6"/>
              <c:layout>
                <c:manualLayout>
                  <c:x val="4.1305245766212308E-3"/>
                  <c:y val="-0.250875757647411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1E-4B50-AEE8-FC875DF9DD17}"/>
                </c:ext>
              </c:extLst>
            </c:dLbl>
            <c:dLbl>
              <c:idx val="7"/>
              <c:layout>
                <c:manualLayout>
                  <c:x val="-1.0185067526415994E-16"/>
                  <c:y val="-8.796296296296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1E-4B50-AEE8-FC875DF9DD17}"/>
                </c:ext>
              </c:extLst>
            </c:dLbl>
            <c:dLbl>
              <c:idx val="8"/>
              <c:layout>
                <c:manualLayout>
                  <c:x val="8.2610491532423853E-3"/>
                  <c:y val="-0.19331835772780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1E-4B50-AEE8-FC875DF9DD17}"/>
                </c:ext>
              </c:extLst>
            </c:dLbl>
            <c:dLbl>
              <c:idx val="9"/>
              <c:layout>
                <c:manualLayout>
                  <c:x val="4.1305245766210799E-3"/>
                  <c:y val="-0.225100060690611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1E-4B50-AEE8-FC875DF9DD17}"/>
                </c:ext>
              </c:extLst>
            </c:dLbl>
            <c:dLbl>
              <c:idx val="10"/>
              <c:layout>
                <c:manualLayout>
                  <c:x val="6.1957868649318466E-3"/>
                  <c:y val="-0.234484563303461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1E-4B50-AEE8-FC875DF9DD17}"/>
                </c:ext>
              </c:extLst>
            </c:dLbl>
            <c:dLbl>
              <c:idx val="11"/>
              <c:layout>
                <c:manualLayout>
                  <c:x val="2.065262288310464E-3"/>
                  <c:y val="-0.234234234234234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1E-4B50-AEE8-FC875DF9DD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'10B GRAFICI'!$B$29:$B$40</c:f>
              <c:strCache>
                <c:ptCount val="12"/>
                <c:pt idx="0">
                  <c:v>Ansia</c:v>
                </c:pt>
                <c:pt idx="1">
                  <c:v>Tristezza</c:v>
                </c:pt>
                <c:pt idx="2">
                  <c:v>Colpa</c:v>
                </c:pt>
                <c:pt idx="3">
                  <c:v>Rabbia</c:v>
                </c:pt>
                <c:pt idx="4">
                  <c:v>Paura</c:v>
                </c:pt>
                <c:pt idx="5">
                  <c:v>Disgusto</c:v>
                </c:pt>
                <c:pt idx="6">
                  <c:v>Gioia</c:v>
                </c:pt>
                <c:pt idx="7">
                  <c:v>Sorpresa</c:v>
                </c:pt>
                <c:pt idx="8">
                  <c:v>Fiducia</c:v>
                </c:pt>
                <c:pt idx="9">
                  <c:v>Interesse</c:v>
                </c:pt>
                <c:pt idx="10">
                  <c:v>Serenità</c:v>
                </c:pt>
                <c:pt idx="11">
                  <c:v>Entusiasmo</c:v>
                </c:pt>
              </c:strCache>
            </c:strRef>
          </c:cat>
          <c:val>
            <c:numRef>
              <c:f>'10B GRAFICI'!$C$29:$C$40</c:f>
              <c:numCache>
                <c:formatCode>General</c:formatCode>
                <c:ptCount val="12"/>
                <c:pt idx="0">
                  <c:v>70</c:v>
                </c:pt>
                <c:pt idx="1">
                  <c:v>70</c:v>
                </c:pt>
                <c:pt idx="2">
                  <c:v>40</c:v>
                </c:pt>
                <c:pt idx="3">
                  <c:v>30</c:v>
                </c:pt>
                <c:pt idx="4">
                  <c:v>60</c:v>
                </c:pt>
                <c:pt idx="5">
                  <c:v>50</c:v>
                </c:pt>
                <c:pt idx="6">
                  <c:v>30</c:v>
                </c:pt>
                <c:pt idx="7">
                  <c:v>10</c:v>
                </c:pt>
                <c:pt idx="8">
                  <c:v>10</c:v>
                </c:pt>
                <c:pt idx="9">
                  <c:v>40</c:v>
                </c:pt>
                <c:pt idx="10">
                  <c:v>20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1E-4B50-AEE8-FC875DF9D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3151759"/>
        <c:axId val="1"/>
        <c:axId val="0"/>
      </c:bar3DChart>
      <c:catAx>
        <c:axId val="1113151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00000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13151759"/>
        <c:crosses val="autoZero"/>
        <c:crossBetween val="between"/>
      </c:valAx>
      <c:spPr>
        <a:solidFill>
          <a:srgbClr val="FFFFCC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CAPACITA'  PERSONALI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rgbClr val="FFFFCC"/>
        </a:solidFill>
        <a:ln>
          <a:noFill/>
        </a:ln>
        <a:effectLst/>
        <a:sp3d/>
      </c:spPr>
    </c:sideWall>
    <c:backWall>
      <c:thickness val="0"/>
      <c:spPr>
        <a:solidFill>
          <a:srgbClr val="FFFFCC"/>
        </a:solidFill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4301853572651207E-2"/>
                  <c:y val="-0.25816375421499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04-4115-A0B6-E14ABA4EBA4E}"/>
                </c:ext>
              </c:extLst>
            </c:dLbl>
            <c:dLbl>
              <c:idx val="1"/>
              <c:layout>
                <c:manualLayout>
                  <c:x val="8.0906734484276037E-3"/>
                  <c:y val="-0.234951228111411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04-4115-A0B6-E14ABA4EBA4E}"/>
                </c:ext>
              </c:extLst>
            </c:dLbl>
            <c:dLbl>
              <c:idx val="2"/>
              <c:layout>
                <c:manualLayout>
                  <c:x val="1.2857957972644723E-2"/>
                  <c:y val="-0.287335581330175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04-4115-A0B6-E14ABA4EBA4E}"/>
                </c:ext>
              </c:extLst>
            </c:dLbl>
            <c:dLbl>
              <c:idx val="3"/>
              <c:layout>
                <c:manualLayout>
                  <c:x val="1.6807681648489513E-2"/>
                  <c:y val="-0.295554631446040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04-4115-A0B6-E14ABA4EBA4E}"/>
                </c:ext>
              </c:extLst>
            </c:dLbl>
            <c:dLbl>
              <c:idx val="4"/>
              <c:layout>
                <c:manualLayout>
                  <c:x val="8.0906734484276419E-3"/>
                  <c:y val="-0.258414469144284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04-4115-A0B6-E14ABA4EBA4E}"/>
                </c:ext>
              </c:extLst>
            </c:dLbl>
            <c:dLbl>
              <c:idx val="5"/>
              <c:layout>
                <c:manualLayout>
                  <c:x val="1.348435814455232E-2"/>
                  <c:y val="-0.2553389043639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04-4115-A0B6-E14ABA4EBA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'10B GRAFICI'!$B$46:$B$51</c:f>
              <c:strCache>
                <c:ptCount val="6"/>
                <c:pt idx="0">
                  <c:v>APPRENDIMENTO</c:v>
                </c:pt>
                <c:pt idx="1">
                  <c:v>AUTOSTIMA</c:v>
                </c:pt>
                <c:pt idx="2">
                  <c:v>DECISIONALITA'</c:v>
                </c:pt>
                <c:pt idx="3">
                  <c:v>PROGETTUALITA'</c:v>
                </c:pt>
                <c:pt idx="4">
                  <c:v>PERSEVERANZA</c:v>
                </c:pt>
                <c:pt idx="5">
                  <c:v>RESPONSABILITA'</c:v>
                </c:pt>
              </c:strCache>
            </c:strRef>
          </c:cat>
          <c:val>
            <c:numRef>
              <c:f>'10B GRAFICI'!$E$46:$E$51</c:f>
              <c:numCache>
                <c:formatCode>0.0</c:formatCode>
                <c:ptCount val="6"/>
                <c:pt idx="0">
                  <c:v>60</c:v>
                </c:pt>
                <c:pt idx="1">
                  <c:v>40</c:v>
                </c:pt>
                <c:pt idx="2">
                  <c:v>100</c:v>
                </c:pt>
                <c:pt idx="3">
                  <c:v>40</c:v>
                </c:pt>
                <c:pt idx="4">
                  <c:v>20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04-4115-A0B6-E14ABA4EB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3155087"/>
        <c:axId val="1"/>
        <c:axId val="0"/>
      </c:bar3DChart>
      <c:catAx>
        <c:axId val="1113155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13155087"/>
        <c:crosses val="autoZero"/>
        <c:crossBetween val="between"/>
      </c:valAx>
      <c:spPr>
        <a:solidFill>
          <a:srgbClr val="FFFFCC"/>
        </a:solidFill>
        <a:ln>
          <a:solidFill>
            <a:srgbClr val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89535</xdr:rowOff>
    </xdr:from>
    <xdr:to>
      <xdr:col>6</xdr:col>
      <xdr:colOff>7620</xdr:colOff>
      <xdr:row>23</xdr:row>
      <xdr:rowOff>144780</xdr:rowOff>
    </xdr:to>
    <xdr:graphicFrame macro="">
      <xdr:nvGraphicFramePr>
        <xdr:cNvPr id="1285" name="Grafico 81">
          <a:extLst>
            <a:ext uri="{FF2B5EF4-FFF2-40B4-BE49-F238E27FC236}">
              <a16:creationId xmlns:a16="http://schemas.microsoft.com/office/drawing/2014/main" id="{A6B05D8F-C715-91C9-9976-F5761112B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5</xdr:col>
      <xdr:colOff>342900</xdr:colOff>
      <xdr:row>11</xdr:row>
      <xdr:rowOff>30480</xdr:rowOff>
    </xdr:to>
    <xdr:graphicFrame macro="">
      <xdr:nvGraphicFramePr>
        <xdr:cNvPr id="1286" name="Grafico 134">
          <a:extLst>
            <a:ext uri="{FF2B5EF4-FFF2-40B4-BE49-F238E27FC236}">
              <a16:creationId xmlns:a16="http://schemas.microsoft.com/office/drawing/2014/main" id="{28D742BF-8054-985D-E10C-F62DC7F90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135254</xdr:rowOff>
    </xdr:from>
    <xdr:to>
      <xdr:col>6</xdr:col>
      <xdr:colOff>15240</xdr:colOff>
      <xdr:row>41</xdr:row>
      <xdr:rowOff>76199</xdr:rowOff>
    </xdr:to>
    <xdr:graphicFrame macro="">
      <xdr:nvGraphicFramePr>
        <xdr:cNvPr id="1287" name="Grafico 1">
          <a:extLst>
            <a:ext uri="{FF2B5EF4-FFF2-40B4-BE49-F238E27FC236}">
              <a16:creationId xmlns:a16="http://schemas.microsoft.com/office/drawing/2014/main" id="{BBF4ADD5-0DC0-7B57-AD70-79191671FA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42</xdr:row>
      <xdr:rowOff>133350</xdr:rowOff>
    </xdr:from>
    <xdr:to>
      <xdr:col>6</xdr:col>
      <xdr:colOff>0</xdr:colOff>
      <xdr:row>64</xdr:row>
      <xdr:rowOff>22860</xdr:rowOff>
    </xdr:to>
    <xdr:graphicFrame macro="">
      <xdr:nvGraphicFramePr>
        <xdr:cNvPr id="1288" name="Grafico 2">
          <a:extLst>
            <a:ext uri="{FF2B5EF4-FFF2-40B4-BE49-F238E27FC236}">
              <a16:creationId xmlns:a16="http://schemas.microsoft.com/office/drawing/2014/main" id="{62E5BB70-291F-EF39-1604-D70F05B37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workbookViewId="0">
      <selection activeCell="C44" sqref="C44"/>
    </sheetView>
  </sheetViews>
  <sheetFormatPr defaultRowHeight="13.2"/>
  <cols>
    <col min="1" max="1" width="2.109375" customWidth="1"/>
    <col min="2" max="2" width="19.44140625" customWidth="1"/>
    <col min="3" max="3" width="47.21875" customWidth="1"/>
    <col min="4" max="4" width="11.21875" customWidth="1"/>
    <col min="9" max="9" width="14.21875" customWidth="1"/>
  </cols>
  <sheetData>
    <row r="1" spans="1:9" ht="18" customHeight="1" thickBot="1">
      <c r="A1" s="534" t="s">
        <v>325</v>
      </c>
      <c r="B1" s="534"/>
      <c r="C1" s="534"/>
      <c r="D1" s="534"/>
      <c r="E1" s="534"/>
      <c r="F1" s="534"/>
      <c r="G1" s="534"/>
      <c r="H1" s="534"/>
      <c r="I1" s="534"/>
    </row>
    <row r="2" spans="1:9" ht="18" customHeight="1" thickBot="1">
      <c r="A2" s="537" t="s">
        <v>142</v>
      </c>
      <c r="B2" s="538"/>
      <c r="C2" s="538"/>
      <c r="D2" s="538"/>
      <c r="E2" s="538"/>
      <c r="F2" s="538"/>
      <c r="G2" s="538"/>
      <c r="H2" s="538"/>
      <c r="I2" s="539"/>
    </row>
    <row r="3" spans="1:9" ht="18" customHeight="1" thickBot="1">
      <c r="A3" s="57"/>
      <c r="B3" s="190" t="s">
        <v>148</v>
      </c>
      <c r="C3" s="193" t="s">
        <v>230</v>
      </c>
      <c r="D3" s="192"/>
      <c r="E3" s="190" t="s">
        <v>149</v>
      </c>
      <c r="F3" s="192"/>
      <c r="G3" s="543">
        <v>44930</v>
      </c>
      <c r="H3" s="544"/>
      <c r="I3" s="58"/>
    </row>
    <row r="4" spans="1:9" ht="7.8" customHeight="1" thickBot="1">
      <c r="A4" s="57"/>
      <c r="I4" s="58"/>
    </row>
    <row r="5" spans="1:9" ht="18" customHeight="1" thickBot="1">
      <c r="A5" s="57"/>
      <c r="B5" s="190" t="s">
        <v>145</v>
      </c>
      <c r="C5" s="540" t="s">
        <v>231</v>
      </c>
      <c r="D5" s="541"/>
      <c r="E5" s="541"/>
      <c r="F5" s="541"/>
      <c r="G5" s="541"/>
      <c r="H5" s="542"/>
      <c r="I5" s="58"/>
    </row>
    <row r="6" spans="1:9" ht="7.8" customHeight="1" thickBot="1">
      <c r="A6" s="57"/>
      <c r="B6" s="190"/>
      <c r="C6" s="86"/>
      <c r="D6" s="86"/>
      <c r="E6" s="86"/>
      <c r="F6" s="86"/>
      <c r="G6" s="86"/>
      <c r="H6" s="86"/>
      <c r="I6" s="58"/>
    </row>
    <row r="7" spans="1:9" ht="18" customHeight="1" thickBot="1">
      <c r="A7" s="57"/>
      <c r="B7" s="190" t="s">
        <v>140</v>
      </c>
      <c r="C7" s="540" t="s">
        <v>232</v>
      </c>
      <c r="D7" s="541"/>
      <c r="E7" s="541"/>
      <c r="F7" s="541"/>
      <c r="G7" s="541"/>
      <c r="H7" s="542"/>
      <c r="I7" s="58"/>
    </row>
    <row r="8" spans="1:9" ht="6.6" customHeight="1" thickBot="1">
      <c r="A8" s="57"/>
      <c r="B8" s="190"/>
      <c r="C8" s="86"/>
      <c r="D8" s="86"/>
      <c r="E8" s="86"/>
      <c r="F8" s="86"/>
      <c r="G8" s="86"/>
      <c r="H8" s="86"/>
      <c r="I8" s="58"/>
    </row>
    <row r="9" spans="1:9" ht="18" customHeight="1" thickBot="1">
      <c r="A9" s="57"/>
      <c r="B9" s="190" t="s">
        <v>141</v>
      </c>
      <c r="C9" s="540" t="s">
        <v>233</v>
      </c>
      <c r="D9" s="541"/>
      <c r="E9" s="541"/>
      <c r="F9" s="541"/>
      <c r="G9" s="541"/>
      <c r="H9" s="542"/>
      <c r="I9" s="58"/>
    </row>
    <row r="10" spans="1:9" ht="8.4" customHeight="1" thickBot="1">
      <c r="A10" s="57"/>
      <c r="B10" s="190"/>
      <c r="C10" s="86"/>
      <c r="D10" s="86"/>
      <c r="E10" s="86"/>
      <c r="F10" s="86"/>
      <c r="G10" s="86"/>
      <c r="H10" s="86"/>
      <c r="I10" s="58"/>
    </row>
    <row r="11" spans="1:9" ht="18" customHeight="1" thickBot="1">
      <c r="A11" s="57"/>
      <c r="B11" s="188" t="s">
        <v>147</v>
      </c>
      <c r="C11" s="333">
        <v>20460</v>
      </c>
      <c r="D11" s="86"/>
      <c r="E11" s="188" t="s">
        <v>150</v>
      </c>
      <c r="F11" s="545" t="s">
        <v>234</v>
      </c>
      <c r="G11" s="535"/>
      <c r="H11" s="546"/>
      <c r="I11" s="58"/>
    </row>
    <row r="12" spans="1:9" ht="7.2" customHeight="1" thickBot="1">
      <c r="A12" s="57"/>
      <c r="B12" s="190"/>
      <c r="C12" s="86"/>
      <c r="D12" s="86"/>
      <c r="E12" s="86"/>
      <c r="F12" s="86"/>
      <c r="G12" s="86"/>
      <c r="H12" s="86"/>
      <c r="I12" s="58"/>
    </row>
    <row r="13" spans="1:9" ht="18" customHeight="1" thickBot="1">
      <c r="A13" s="57"/>
      <c r="B13" s="188" t="s">
        <v>119</v>
      </c>
      <c r="C13" s="187">
        <v>2</v>
      </c>
      <c r="D13" s="188" t="s">
        <v>120</v>
      </c>
      <c r="E13" s="177" t="s">
        <v>235</v>
      </c>
      <c r="F13" s="535"/>
      <c r="G13" s="535"/>
      <c r="H13" s="178"/>
      <c r="I13" s="58"/>
    </row>
    <row r="14" spans="1:9" ht="6.6" customHeight="1" thickBot="1">
      <c r="A14" s="57"/>
      <c r="B14" s="190"/>
      <c r="C14" s="86"/>
      <c r="D14" s="86"/>
      <c r="E14" s="86"/>
      <c r="F14" s="86"/>
      <c r="G14" s="86"/>
      <c r="H14" s="86"/>
      <c r="I14" s="58"/>
    </row>
    <row r="15" spans="1:9" ht="18" customHeight="1" thickBot="1">
      <c r="A15" s="57"/>
      <c r="B15" s="190" t="s">
        <v>146</v>
      </c>
      <c r="C15" s="179" t="s">
        <v>236</v>
      </c>
      <c r="D15" s="189"/>
      <c r="E15" s="189"/>
      <c r="F15" s="189"/>
      <c r="G15" s="189"/>
      <c r="H15" s="189"/>
      <c r="I15" s="58"/>
    </row>
    <row r="16" spans="1:9" ht="11.4" customHeight="1" thickBot="1">
      <c r="A16" s="59"/>
      <c r="B16" s="191"/>
      <c r="C16" s="44"/>
      <c r="D16" s="44"/>
      <c r="E16" s="44"/>
      <c r="F16" s="44"/>
      <c r="G16" s="44"/>
      <c r="H16" s="44"/>
      <c r="I16" s="60"/>
    </row>
    <row r="17" spans="1:9" ht="10.8" customHeight="1"/>
    <row r="18" spans="1:9" ht="18" customHeight="1">
      <c r="B18" s="536" t="s">
        <v>64</v>
      </c>
      <c r="C18" s="536"/>
      <c r="D18" s="536"/>
      <c r="E18" s="536"/>
      <c r="F18" s="536"/>
      <c r="G18" s="536"/>
      <c r="H18" s="536"/>
    </row>
    <row r="19" spans="1:9" ht="18" customHeight="1">
      <c r="A19" s="91"/>
      <c r="B19" s="533" t="s">
        <v>341</v>
      </c>
      <c r="C19" s="533"/>
      <c r="D19" s="533"/>
      <c r="E19" s="533"/>
      <c r="F19" s="533"/>
      <c r="G19" s="533"/>
    </row>
    <row r="20" spans="1:9" ht="18" customHeight="1">
      <c r="A20" s="91"/>
      <c r="B20" s="525" t="s">
        <v>328</v>
      </c>
      <c r="C20" s="533" t="s">
        <v>343</v>
      </c>
      <c r="D20" s="533"/>
      <c r="E20" s="533"/>
      <c r="F20" s="525"/>
      <c r="G20" s="525"/>
    </row>
    <row r="21" spans="1:9" ht="18" customHeight="1">
      <c r="A21" s="91"/>
      <c r="B21" s="525" t="s">
        <v>143</v>
      </c>
      <c r="C21" s="533" t="s">
        <v>344</v>
      </c>
      <c r="D21" s="533"/>
      <c r="E21" s="533"/>
      <c r="F21" s="525"/>
      <c r="G21" s="525"/>
    </row>
    <row r="22" spans="1:9" ht="18" customHeight="1">
      <c r="A22" s="91"/>
      <c r="B22" s="525" t="s">
        <v>144</v>
      </c>
      <c r="C22" s="533" t="s">
        <v>345</v>
      </c>
      <c r="D22" s="533"/>
      <c r="E22" s="533"/>
      <c r="F22" s="525"/>
      <c r="G22" s="525"/>
    </row>
    <row r="23" spans="1:9" ht="18" customHeight="1">
      <c r="A23" s="91"/>
      <c r="B23" s="525" t="s">
        <v>326</v>
      </c>
      <c r="C23" s="533" t="s">
        <v>346</v>
      </c>
      <c r="D23" s="533"/>
      <c r="E23" s="533"/>
      <c r="F23" s="525"/>
      <c r="G23" s="525"/>
    </row>
    <row r="24" spans="1:9" ht="18" customHeight="1">
      <c r="A24" s="91"/>
      <c r="B24" s="525" t="s">
        <v>327</v>
      </c>
      <c r="C24" s="533" t="s">
        <v>347</v>
      </c>
      <c r="D24" s="533"/>
      <c r="E24" s="533"/>
      <c r="F24" s="525"/>
      <c r="G24" s="525"/>
    </row>
    <row r="25" spans="1:9" ht="18" customHeight="1">
      <c r="A25" s="91"/>
      <c r="B25" s="524" t="s">
        <v>339</v>
      </c>
      <c r="C25" s="533" t="s">
        <v>348</v>
      </c>
      <c r="D25" s="533"/>
      <c r="E25" s="533"/>
      <c r="F25" s="524"/>
      <c r="G25" s="524"/>
    </row>
    <row r="26" spans="1:9" ht="18" customHeight="1">
      <c r="A26" s="91"/>
      <c r="B26" s="525" t="s">
        <v>342</v>
      </c>
      <c r="C26" s="533" t="s">
        <v>349</v>
      </c>
      <c r="D26" s="533"/>
      <c r="E26" s="533"/>
      <c r="F26" s="525"/>
      <c r="G26" s="525"/>
    </row>
    <row r="27" spans="1:9" ht="18" customHeight="1">
      <c r="A27" s="91"/>
      <c r="B27" s="525"/>
      <c r="C27" s="524"/>
      <c r="D27" s="524"/>
      <c r="E27" s="524"/>
      <c r="F27" s="525"/>
      <c r="G27" s="525"/>
    </row>
    <row r="28" spans="1:9" ht="18" customHeight="1">
      <c r="A28" s="91"/>
      <c r="B28" s="524" t="s">
        <v>340</v>
      </c>
      <c r="C28" s="524"/>
      <c r="D28" s="524"/>
      <c r="E28" s="524"/>
      <c r="F28" s="524"/>
      <c r="G28" s="524"/>
    </row>
    <row r="29" spans="1:9" ht="18" customHeight="1">
      <c r="A29" s="91"/>
      <c r="B29" s="524" t="s">
        <v>350</v>
      </c>
      <c r="C29" s="533" t="s">
        <v>352</v>
      </c>
      <c r="D29" s="533"/>
      <c r="E29" s="533"/>
      <c r="F29" s="533"/>
      <c r="G29" s="524"/>
    </row>
    <row r="30" spans="1:9" ht="19.2" customHeight="1">
      <c r="A30" s="91"/>
      <c r="B30" s="525" t="s">
        <v>351</v>
      </c>
      <c r="C30" s="533" t="s">
        <v>353</v>
      </c>
      <c r="D30" s="533"/>
      <c r="E30" s="533"/>
      <c r="F30" s="533"/>
      <c r="G30" s="525"/>
    </row>
    <row r="31" spans="1:9" ht="13.8">
      <c r="A31" s="91"/>
      <c r="B31" s="524"/>
      <c r="C31" s="525"/>
      <c r="D31" s="525"/>
      <c r="E31" s="525"/>
      <c r="F31" s="525"/>
      <c r="G31" s="525"/>
      <c r="H31" s="1"/>
      <c r="I31" s="1"/>
    </row>
    <row r="32" spans="1:9" ht="13.8">
      <c r="A32" s="91"/>
      <c r="B32" s="524" t="s">
        <v>354</v>
      </c>
      <c r="C32" s="525"/>
      <c r="D32" s="525"/>
      <c r="E32" s="525"/>
      <c r="F32" s="525"/>
      <c r="G32" s="525"/>
      <c r="H32" s="1"/>
      <c r="I32" s="1"/>
    </row>
    <row r="33" spans="1:7" ht="13.8">
      <c r="A33" s="91"/>
      <c r="B33" s="525" t="s">
        <v>355</v>
      </c>
      <c r="C33" s="525"/>
      <c r="D33" s="525"/>
      <c r="E33" s="525"/>
      <c r="F33" s="525"/>
      <c r="G33" s="525"/>
    </row>
    <row r="34" spans="1:7" ht="13.8">
      <c r="A34" s="91"/>
      <c r="B34" s="525" t="s">
        <v>356</v>
      </c>
      <c r="C34" s="525"/>
      <c r="D34" s="525"/>
      <c r="E34" s="525"/>
      <c r="F34" s="525"/>
      <c r="G34" s="525"/>
    </row>
    <row r="35" spans="1:7" ht="13.8">
      <c r="A35" s="91"/>
      <c r="B35" s="525" t="s">
        <v>357</v>
      </c>
      <c r="C35" s="525"/>
      <c r="D35" s="525"/>
      <c r="E35" s="525"/>
      <c r="F35" s="525"/>
      <c r="G35" s="525"/>
    </row>
    <row r="36" spans="1:7" ht="13.8">
      <c r="A36" s="91"/>
      <c r="B36" s="525" t="s">
        <v>358</v>
      </c>
    </row>
    <row r="37" spans="1:7">
      <c r="A37" s="91"/>
    </row>
    <row r="38" spans="1:7">
      <c r="B38" s="78" t="s">
        <v>223</v>
      </c>
    </row>
  </sheetData>
  <protectedRanges>
    <protectedRange sqref="C5:H5 C7:H7 C9:H9 C11 B13:C13 E13:H13 C15:H15" name="Intervallo1"/>
  </protectedRanges>
  <mergeCells count="19">
    <mergeCell ref="C20:E20"/>
    <mergeCell ref="C21:E21"/>
    <mergeCell ref="C22:E22"/>
    <mergeCell ref="C23:E23"/>
    <mergeCell ref="A1:I1"/>
    <mergeCell ref="F13:G13"/>
    <mergeCell ref="B18:H18"/>
    <mergeCell ref="B19:G19"/>
    <mergeCell ref="A2:I2"/>
    <mergeCell ref="C5:H5"/>
    <mergeCell ref="C7:H7"/>
    <mergeCell ref="C9:H9"/>
    <mergeCell ref="G3:H3"/>
    <mergeCell ref="F11:H11"/>
    <mergeCell ref="C24:E24"/>
    <mergeCell ref="C25:E25"/>
    <mergeCell ref="C26:E26"/>
    <mergeCell ref="C30:F30"/>
    <mergeCell ref="C29:F2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4E414-B524-4DF8-9294-7B8AD8448F92}">
  <dimension ref="F8:G14"/>
  <sheetViews>
    <sheetView workbookViewId="0">
      <selection activeCell="F11" sqref="F11"/>
    </sheetView>
  </sheetViews>
  <sheetFormatPr defaultRowHeight="13.2"/>
  <cols>
    <col min="6" max="6" width="20.77734375" customWidth="1"/>
    <col min="7" max="7" width="24.44140625" customWidth="1"/>
  </cols>
  <sheetData>
    <row r="8" spans="6:7" ht="13.8" thickBot="1"/>
    <row r="9" spans="6:7" ht="13.8" thickBot="1">
      <c r="F9" s="547" t="s">
        <v>311</v>
      </c>
      <c r="G9" s="548"/>
    </row>
    <row r="11" spans="6:7">
      <c r="F11" s="516" t="s">
        <v>338</v>
      </c>
      <c r="G11" s="517" t="s">
        <v>310</v>
      </c>
    </row>
    <row r="12" spans="6:7">
      <c r="F12" s="549" t="s">
        <v>313</v>
      </c>
      <c r="G12" s="497" t="s">
        <v>336</v>
      </c>
    </row>
    <row r="13" spans="6:7">
      <c r="F13" s="549"/>
      <c r="G13" s="497" t="s">
        <v>337</v>
      </c>
    </row>
    <row r="14" spans="6:7">
      <c r="F14" s="550" t="s">
        <v>324</v>
      </c>
      <c r="G14" s="550"/>
    </row>
  </sheetData>
  <mergeCells count="3">
    <mergeCell ref="F9:G9"/>
    <mergeCell ref="F12:F13"/>
    <mergeCell ref="F14:G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6"/>
  <sheetViews>
    <sheetView workbookViewId="0">
      <selection activeCell="M10" sqref="M10"/>
    </sheetView>
  </sheetViews>
  <sheetFormatPr defaultRowHeight="13.2"/>
  <cols>
    <col min="1" max="1" width="3.5546875" bestFit="1" customWidth="1"/>
    <col min="2" max="2" width="3" hidden="1" customWidth="1"/>
    <col min="3" max="5" width="4.21875" hidden="1" customWidth="1"/>
    <col min="6" max="6" width="19.6640625" hidden="1" customWidth="1"/>
    <col min="7" max="7" width="65.77734375" customWidth="1"/>
    <col min="8" max="8" width="18.88671875" bestFit="1" customWidth="1"/>
  </cols>
  <sheetData>
    <row r="1" spans="1:8" ht="21" thickBot="1">
      <c r="A1" s="109" t="s">
        <v>41</v>
      </c>
      <c r="B1" s="110" t="s">
        <v>0</v>
      </c>
      <c r="C1" s="110" t="s">
        <v>1</v>
      </c>
      <c r="D1" s="110" t="s">
        <v>2</v>
      </c>
      <c r="E1" s="110" t="s">
        <v>3</v>
      </c>
      <c r="F1" s="111" t="s">
        <v>4</v>
      </c>
      <c r="G1" s="76" t="s">
        <v>222</v>
      </c>
      <c r="H1" s="106" t="s">
        <v>91</v>
      </c>
    </row>
    <row r="2" spans="1:8" ht="18" customHeight="1">
      <c r="A2" s="113">
        <v>1</v>
      </c>
      <c r="B2" s="9">
        <v>2</v>
      </c>
      <c r="C2" s="10" t="s">
        <v>5</v>
      </c>
      <c r="D2" s="10" t="s">
        <v>24</v>
      </c>
      <c r="E2" s="10" t="s">
        <v>7</v>
      </c>
      <c r="F2" s="114" t="s">
        <v>25</v>
      </c>
      <c r="G2" s="129" t="s">
        <v>92</v>
      </c>
      <c r="H2" s="89">
        <v>70</v>
      </c>
    </row>
    <row r="3" spans="1:8" ht="18" customHeight="1">
      <c r="A3" s="115">
        <v>2</v>
      </c>
      <c r="B3" s="4">
        <v>4</v>
      </c>
      <c r="C3" s="11" t="s">
        <v>5</v>
      </c>
      <c r="D3" s="11" t="s">
        <v>24</v>
      </c>
      <c r="E3" s="11" t="s">
        <v>7</v>
      </c>
      <c r="F3" s="112" t="s">
        <v>25</v>
      </c>
      <c r="G3" s="94" t="s">
        <v>93</v>
      </c>
      <c r="H3" s="90">
        <v>70</v>
      </c>
    </row>
    <row r="4" spans="1:8" ht="18" customHeight="1">
      <c r="A4" s="115">
        <v>3</v>
      </c>
      <c r="B4" s="4"/>
      <c r="C4" s="11"/>
      <c r="D4" s="11"/>
      <c r="E4" s="11"/>
      <c r="F4" s="112"/>
      <c r="G4" s="94" t="s">
        <v>100</v>
      </c>
      <c r="H4" s="90">
        <v>40</v>
      </c>
    </row>
    <row r="5" spans="1:8" ht="18" customHeight="1">
      <c r="A5" s="115">
        <v>4</v>
      </c>
      <c r="B5" s="4">
        <v>11</v>
      </c>
      <c r="C5" s="11" t="s">
        <v>5</v>
      </c>
      <c r="D5" s="11" t="s">
        <v>24</v>
      </c>
      <c r="E5" s="11" t="s">
        <v>11</v>
      </c>
      <c r="F5" s="112" t="s">
        <v>26</v>
      </c>
      <c r="G5" s="94" t="s">
        <v>97</v>
      </c>
      <c r="H5" s="90">
        <v>30</v>
      </c>
    </row>
    <row r="6" spans="1:8" ht="18" customHeight="1">
      <c r="A6" s="115">
        <v>5</v>
      </c>
      <c r="B6" s="4">
        <v>12</v>
      </c>
      <c r="C6" s="11" t="s">
        <v>5</v>
      </c>
      <c r="D6" s="11" t="s">
        <v>24</v>
      </c>
      <c r="E6" s="11" t="s">
        <v>11</v>
      </c>
      <c r="F6" s="112" t="s">
        <v>26</v>
      </c>
      <c r="G6" s="94" t="s">
        <v>95</v>
      </c>
      <c r="H6" s="90">
        <v>60</v>
      </c>
    </row>
    <row r="7" spans="1:8" ht="18" customHeight="1">
      <c r="A7" s="115">
        <v>6</v>
      </c>
      <c r="B7" s="4"/>
      <c r="C7" s="11"/>
      <c r="D7" s="11"/>
      <c r="E7" s="11"/>
      <c r="F7" s="112"/>
      <c r="G7" s="94" t="s">
        <v>96</v>
      </c>
      <c r="H7" s="90">
        <v>50</v>
      </c>
    </row>
    <row r="8" spans="1:8" ht="18" customHeight="1">
      <c r="A8" s="115">
        <v>7</v>
      </c>
      <c r="B8" s="4">
        <v>14</v>
      </c>
      <c r="C8" s="11" t="s">
        <v>5</v>
      </c>
      <c r="D8" s="11" t="s">
        <v>24</v>
      </c>
      <c r="E8" s="11" t="s">
        <v>13</v>
      </c>
      <c r="F8" s="112" t="s">
        <v>27</v>
      </c>
      <c r="G8" s="130" t="s">
        <v>94</v>
      </c>
      <c r="H8" s="90">
        <v>30</v>
      </c>
    </row>
    <row r="9" spans="1:8" ht="18" customHeight="1">
      <c r="A9" s="115">
        <v>8</v>
      </c>
      <c r="B9" s="4">
        <v>16</v>
      </c>
      <c r="C9" s="11" t="s">
        <v>5</v>
      </c>
      <c r="D9" s="11" t="s">
        <v>24</v>
      </c>
      <c r="E9" s="11" t="s">
        <v>13</v>
      </c>
      <c r="F9" s="112" t="s">
        <v>27</v>
      </c>
      <c r="G9" s="130" t="s">
        <v>98</v>
      </c>
      <c r="H9" s="90">
        <v>10</v>
      </c>
    </row>
    <row r="10" spans="1:8" ht="18" customHeight="1">
      <c r="A10" s="115">
        <v>9</v>
      </c>
      <c r="B10" s="4">
        <v>17</v>
      </c>
      <c r="C10" s="11" t="s">
        <v>5</v>
      </c>
      <c r="D10" s="11" t="s">
        <v>24</v>
      </c>
      <c r="E10" s="11" t="s">
        <v>15</v>
      </c>
      <c r="F10" s="112" t="s">
        <v>28</v>
      </c>
      <c r="G10" s="130" t="s">
        <v>99</v>
      </c>
      <c r="H10" s="90">
        <v>10</v>
      </c>
    </row>
    <row r="11" spans="1:8" ht="18" customHeight="1">
      <c r="A11" s="115">
        <v>10</v>
      </c>
      <c r="B11" s="4"/>
      <c r="C11" s="11"/>
      <c r="D11" s="11"/>
      <c r="E11" s="11"/>
      <c r="F11" s="112"/>
      <c r="G11" s="130" t="s">
        <v>116</v>
      </c>
      <c r="H11" s="90">
        <v>40</v>
      </c>
    </row>
    <row r="12" spans="1:8" ht="18" customHeight="1">
      <c r="A12" s="115">
        <v>11</v>
      </c>
      <c r="B12" s="125"/>
      <c r="C12" s="126"/>
      <c r="D12" s="126"/>
      <c r="E12" s="126"/>
      <c r="F12" s="127"/>
      <c r="G12" s="131" t="s">
        <v>115</v>
      </c>
      <c r="H12" s="90">
        <v>20</v>
      </c>
    </row>
    <row r="13" spans="1:8" ht="18" customHeight="1" thickBot="1">
      <c r="A13" s="518">
        <v>12</v>
      </c>
      <c r="B13" s="125"/>
      <c r="C13" s="126"/>
      <c r="D13" s="126"/>
      <c r="E13" s="126"/>
      <c r="F13" s="127"/>
      <c r="G13" s="131" t="s">
        <v>101</v>
      </c>
      <c r="H13" s="519">
        <v>20</v>
      </c>
    </row>
    <row r="14" spans="1:8" ht="13.8" thickBot="1">
      <c r="A14" s="520"/>
      <c r="B14" s="521"/>
      <c r="C14" s="521"/>
      <c r="D14" s="521"/>
      <c r="E14" s="521"/>
      <c r="F14" s="521"/>
      <c r="G14" s="522" t="s">
        <v>114</v>
      </c>
      <c r="H14" s="523">
        <f>AVERAGE(H2:H7)-AVERAGE(H8:H13)</f>
        <v>31.666666666666668</v>
      </c>
    </row>
    <row r="16" spans="1:8">
      <c r="G16" s="567" t="s">
        <v>90</v>
      </c>
      <c r="H16" s="567"/>
    </row>
  </sheetData>
  <protectedRanges>
    <protectedRange sqref="H2:H13" name="Intervallo1"/>
  </protectedRanges>
  <mergeCells count="1">
    <mergeCell ref="G16:H16"/>
  </mergeCells>
  <printOptions horizontalCentered="1" verticalCentered="1"/>
  <pageMargins left="0.37" right="0.74803149606299213" top="0.91" bottom="0.27559055118110237" header="0.5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K32"/>
  <sheetViews>
    <sheetView workbookViewId="0">
      <selection activeCell="K26" sqref="K26"/>
    </sheetView>
  </sheetViews>
  <sheetFormatPr defaultRowHeight="13.2"/>
  <cols>
    <col min="1" max="1" width="5.44140625" customWidth="1"/>
    <col min="2" max="2" width="73.5546875" customWidth="1"/>
    <col min="3" max="3" width="11" customWidth="1"/>
    <col min="4" max="4" width="10.21875" bestFit="1" customWidth="1"/>
    <col min="5" max="5" width="12.88671875" customWidth="1"/>
    <col min="6" max="6" width="9.6640625" customWidth="1"/>
    <col min="7" max="7" width="11.6640625" customWidth="1"/>
    <col min="8" max="8" width="8.44140625" style="372" customWidth="1"/>
    <col min="9" max="9" width="18.5546875" customWidth="1"/>
    <col min="10" max="10" width="5.5546875" customWidth="1"/>
  </cols>
  <sheetData>
    <row r="2" spans="1:9" ht="13.8" thickBot="1"/>
    <row r="3" spans="1:9" ht="41.4" thickBot="1">
      <c r="A3" s="77" t="s">
        <v>41</v>
      </c>
      <c r="B3" s="132" t="s">
        <v>248</v>
      </c>
      <c r="C3" s="418" t="s">
        <v>256</v>
      </c>
      <c r="D3" s="418" t="s">
        <v>258</v>
      </c>
      <c r="E3" s="419" t="s">
        <v>257</v>
      </c>
      <c r="F3" s="419" t="s">
        <v>255</v>
      </c>
      <c r="G3" s="420" t="s">
        <v>277</v>
      </c>
      <c r="H3" s="371" t="s">
        <v>47</v>
      </c>
      <c r="I3" s="106" t="s">
        <v>197</v>
      </c>
    </row>
    <row r="4" spans="1:9" ht="13.2" customHeight="1">
      <c r="A4" s="136">
        <v>21</v>
      </c>
      <c r="B4" s="498" t="s">
        <v>320</v>
      </c>
      <c r="C4" s="153"/>
      <c r="D4" s="154"/>
      <c r="E4" s="154" t="s">
        <v>224</v>
      </c>
      <c r="F4" s="154"/>
      <c r="G4" s="154"/>
      <c r="H4" s="373">
        <f t="shared" ref="H4:H27" si="0">IF(C4="X",1,IF(D4="X",2,IF(E4="X",3,IF(F4="X",4,IF(G4="X",5,0)))))</f>
        <v>3</v>
      </c>
      <c r="I4" s="145" t="s">
        <v>106</v>
      </c>
    </row>
    <row r="5" spans="1:9" ht="13.2" customHeight="1">
      <c r="A5" s="137">
        <v>22</v>
      </c>
      <c r="B5" s="499" t="s">
        <v>323</v>
      </c>
      <c r="C5" s="155"/>
      <c r="D5" s="156"/>
      <c r="E5" s="156" t="s">
        <v>224</v>
      </c>
      <c r="F5" s="156"/>
      <c r="G5" s="156"/>
      <c r="H5" s="374">
        <f t="shared" si="0"/>
        <v>3</v>
      </c>
      <c r="I5" s="146" t="s">
        <v>106</v>
      </c>
    </row>
    <row r="6" spans="1:9" ht="13.2" customHeight="1">
      <c r="A6" s="137">
        <v>19</v>
      </c>
      <c r="B6" s="499" t="s">
        <v>363</v>
      </c>
      <c r="C6" s="155"/>
      <c r="D6" s="156"/>
      <c r="E6" s="156" t="s">
        <v>224</v>
      </c>
      <c r="F6" s="156"/>
      <c r="G6" s="156"/>
      <c r="H6" s="374">
        <f t="shared" si="0"/>
        <v>3</v>
      </c>
      <c r="I6" s="146" t="s">
        <v>106</v>
      </c>
    </row>
    <row r="7" spans="1:9" ht="13.95" customHeight="1" thickBot="1">
      <c r="A7" s="141">
        <v>18</v>
      </c>
      <c r="B7" s="500" t="s">
        <v>288</v>
      </c>
      <c r="C7" s="157"/>
      <c r="D7" s="158"/>
      <c r="E7" s="158" t="s">
        <v>224</v>
      </c>
      <c r="F7" s="158"/>
      <c r="G7" s="158"/>
      <c r="H7" s="375">
        <f t="shared" si="0"/>
        <v>3</v>
      </c>
      <c r="I7" s="147" t="s">
        <v>106</v>
      </c>
    </row>
    <row r="8" spans="1:9" ht="13.2" customHeight="1">
      <c r="A8" s="142">
        <v>10</v>
      </c>
      <c r="B8" s="501" t="s">
        <v>283</v>
      </c>
      <c r="C8" s="385"/>
      <c r="D8" s="386" t="s">
        <v>221</v>
      </c>
      <c r="E8" s="386"/>
      <c r="F8" s="386"/>
      <c r="G8" s="386"/>
      <c r="H8" s="387">
        <f t="shared" si="0"/>
        <v>2</v>
      </c>
      <c r="I8" s="250" t="s">
        <v>117</v>
      </c>
    </row>
    <row r="9" spans="1:9" ht="13.2" customHeight="1">
      <c r="A9" s="139">
        <v>11</v>
      </c>
      <c r="B9" s="502" t="s">
        <v>284</v>
      </c>
      <c r="C9" s="159"/>
      <c r="D9" s="160" t="s">
        <v>221</v>
      </c>
      <c r="E9" s="160"/>
      <c r="F9" s="160"/>
      <c r="G9" s="160"/>
      <c r="H9" s="376">
        <f t="shared" si="0"/>
        <v>2</v>
      </c>
      <c r="I9" s="251" t="s">
        <v>117</v>
      </c>
    </row>
    <row r="10" spans="1:9" ht="13.2" customHeight="1">
      <c r="A10" s="139">
        <v>12</v>
      </c>
      <c r="B10" s="502" t="s">
        <v>285</v>
      </c>
      <c r="C10" s="159"/>
      <c r="D10" s="160" t="s">
        <v>221</v>
      </c>
      <c r="E10" s="160"/>
      <c r="F10" s="160"/>
      <c r="G10" s="160"/>
      <c r="H10" s="376">
        <f t="shared" si="0"/>
        <v>2</v>
      </c>
      <c r="I10" s="251" t="s">
        <v>117</v>
      </c>
    </row>
    <row r="11" spans="1:9" ht="13.95" customHeight="1" thickBot="1">
      <c r="A11" s="143">
        <v>14</v>
      </c>
      <c r="B11" s="503" t="s">
        <v>361</v>
      </c>
      <c r="C11" s="388"/>
      <c r="D11" s="389" t="s">
        <v>221</v>
      </c>
      <c r="E11" s="389"/>
      <c r="F11" s="389"/>
      <c r="G11" s="389"/>
      <c r="H11" s="390">
        <f t="shared" si="0"/>
        <v>2</v>
      </c>
      <c r="I11" s="252" t="s">
        <v>117</v>
      </c>
    </row>
    <row r="12" spans="1:9" ht="13.95" customHeight="1">
      <c r="A12" s="144">
        <v>4</v>
      </c>
      <c r="B12" s="504" t="s">
        <v>314</v>
      </c>
      <c r="C12" s="161"/>
      <c r="D12" s="162"/>
      <c r="E12" s="162"/>
      <c r="F12" s="162"/>
      <c r="G12" s="162" t="s">
        <v>221</v>
      </c>
      <c r="H12" s="377">
        <f t="shared" si="0"/>
        <v>5</v>
      </c>
      <c r="I12" s="148" t="s">
        <v>118</v>
      </c>
    </row>
    <row r="13" spans="1:9" ht="13.2" customHeight="1">
      <c r="A13" s="140">
        <v>8</v>
      </c>
      <c r="B13" s="505" t="s">
        <v>316</v>
      </c>
      <c r="C13" s="163"/>
      <c r="D13" s="164"/>
      <c r="E13" s="164"/>
      <c r="F13" s="164"/>
      <c r="G13" s="164" t="s">
        <v>221</v>
      </c>
      <c r="H13" s="378">
        <f t="shared" si="0"/>
        <v>5</v>
      </c>
      <c r="I13" s="149" t="s">
        <v>118</v>
      </c>
    </row>
    <row r="14" spans="1:9" ht="13.2" customHeight="1">
      <c r="A14" s="140">
        <v>15</v>
      </c>
      <c r="B14" s="505" t="s">
        <v>287</v>
      </c>
      <c r="C14" s="163"/>
      <c r="D14" s="164"/>
      <c r="E14" s="164"/>
      <c r="F14" s="164"/>
      <c r="G14" s="164" t="s">
        <v>221</v>
      </c>
      <c r="H14" s="378">
        <f t="shared" si="0"/>
        <v>5</v>
      </c>
      <c r="I14" s="149" t="s">
        <v>118</v>
      </c>
    </row>
    <row r="15" spans="1:9" ht="13.95" customHeight="1" thickBot="1">
      <c r="A15" s="396">
        <v>24</v>
      </c>
      <c r="B15" s="506" t="s">
        <v>321</v>
      </c>
      <c r="C15" s="397"/>
      <c r="D15" s="398"/>
      <c r="E15" s="398"/>
      <c r="F15" s="398"/>
      <c r="G15" s="398" t="s">
        <v>221</v>
      </c>
      <c r="H15" s="399">
        <f t="shared" si="0"/>
        <v>5</v>
      </c>
      <c r="I15" s="400" t="s">
        <v>118</v>
      </c>
    </row>
    <row r="16" spans="1:9" ht="13.2" customHeight="1">
      <c r="A16" s="391">
        <v>1</v>
      </c>
      <c r="B16" s="507" t="s">
        <v>278</v>
      </c>
      <c r="C16" s="392"/>
      <c r="D16" s="393" t="s">
        <v>221</v>
      </c>
      <c r="E16" s="393"/>
      <c r="F16" s="393"/>
      <c r="G16" s="393"/>
      <c r="H16" s="394">
        <f t="shared" si="0"/>
        <v>2</v>
      </c>
      <c r="I16" s="395" t="s">
        <v>132</v>
      </c>
    </row>
    <row r="17" spans="1:11" ht="13.95" customHeight="1">
      <c r="A17" s="133">
        <v>2</v>
      </c>
      <c r="B17" s="508" t="s">
        <v>279</v>
      </c>
      <c r="C17" s="165"/>
      <c r="D17" s="166" t="s">
        <v>221</v>
      </c>
      <c r="E17" s="166"/>
      <c r="F17" s="166"/>
      <c r="G17" s="166"/>
      <c r="H17" s="379">
        <f t="shared" si="0"/>
        <v>2</v>
      </c>
      <c r="I17" s="253" t="s">
        <v>132</v>
      </c>
    </row>
    <row r="18" spans="1:11" ht="13.2" customHeight="1">
      <c r="A18" s="133">
        <v>3</v>
      </c>
      <c r="B18" s="508" t="s">
        <v>280</v>
      </c>
      <c r="C18" s="165"/>
      <c r="D18" s="166" t="s">
        <v>221</v>
      </c>
      <c r="E18" s="166"/>
      <c r="F18" s="166"/>
      <c r="G18" s="166"/>
      <c r="H18" s="379">
        <f t="shared" si="0"/>
        <v>2</v>
      </c>
      <c r="I18" s="253" t="s">
        <v>132</v>
      </c>
    </row>
    <row r="19" spans="1:11" ht="13.95" customHeight="1" thickBot="1">
      <c r="A19" s="401">
        <v>6</v>
      </c>
      <c r="B19" s="509" t="s">
        <v>315</v>
      </c>
      <c r="C19" s="167"/>
      <c r="D19" s="168" t="s">
        <v>221</v>
      </c>
      <c r="E19" s="168"/>
      <c r="F19" s="168"/>
      <c r="G19" s="168"/>
      <c r="H19" s="380">
        <f t="shared" si="0"/>
        <v>2</v>
      </c>
      <c r="I19" s="402" t="s">
        <v>132</v>
      </c>
    </row>
    <row r="20" spans="1:11" ht="13.2" customHeight="1" thickBot="1">
      <c r="A20" s="408">
        <v>7</v>
      </c>
      <c r="B20" s="510" t="s">
        <v>281</v>
      </c>
      <c r="C20" s="169" t="s">
        <v>224</v>
      </c>
      <c r="D20" s="170"/>
      <c r="E20" s="170"/>
      <c r="F20" s="170"/>
      <c r="G20" s="170"/>
      <c r="H20" s="381">
        <f t="shared" si="0"/>
        <v>1</v>
      </c>
      <c r="I20" s="254" t="s">
        <v>104</v>
      </c>
      <c r="K20" s="531">
        <v>4</v>
      </c>
    </row>
    <row r="21" spans="1:11" ht="13.2" customHeight="1" thickBot="1">
      <c r="A21" s="134">
        <v>16</v>
      </c>
      <c r="B21" s="511" t="s">
        <v>317</v>
      </c>
      <c r="C21" s="171" t="s">
        <v>224</v>
      </c>
      <c r="D21" s="172"/>
      <c r="E21" s="172"/>
      <c r="F21" s="172"/>
      <c r="G21" s="172"/>
      <c r="H21" s="382">
        <f t="shared" si="0"/>
        <v>1</v>
      </c>
      <c r="I21" s="255" t="s">
        <v>104</v>
      </c>
      <c r="K21" s="531">
        <v>3.9</v>
      </c>
    </row>
    <row r="22" spans="1:11" ht="13.95" customHeight="1" thickBot="1">
      <c r="A22" s="134">
        <v>17</v>
      </c>
      <c r="B22" s="511" t="s">
        <v>318</v>
      </c>
      <c r="C22" s="171" t="s">
        <v>224</v>
      </c>
      <c r="D22" s="172"/>
      <c r="E22" s="172"/>
      <c r="F22" s="172"/>
      <c r="G22" s="172"/>
      <c r="H22" s="382">
        <f t="shared" si="0"/>
        <v>1</v>
      </c>
      <c r="I22" s="255" t="s">
        <v>104</v>
      </c>
      <c r="K22" s="531">
        <v>4.0999999999999996</v>
      </c>
    </row>
    <row r="23" spans="1:11" ht="13.95" customHeight="1" thickBot="1">
      <c r="A23" s="409">
        <v>23</v>
      </c>
      <c r="B23" s="512" t="s">
        <v>362</v>
      </c>
      <c r="C23" s="410" t="s">
        <v>224</v>
      </c>
      <c r="D23" s="411"/>
      <c r="E23" s="411"/>
      <c r="F23" s="411"/>
      <c r="G23" s="411"/>
      <c r="H23" s="412">
        <f t="shared" si="0"/>
        <v>1</v>
      </c>
      <c r="I23" s="413" t="s">
        <v>104</v>
      </c>
      <c r="K23" s="531">
        <v>4.4000000000000004</v>
      </c>
    </row>
    <row r="24" spans="1:11" ht="13.2" customHeight="1" thickBot="1">
      <c r="A24" s="403">
        <v>5</v>
      </c>
      <c r="B24" s="513" t="s">
        <v>322</v>
      </c>
      <c r="C24" s="404"/>
      <c r="D24" s="405"/>
      <c r="E24" s="405"/>
      <c r="F24" s="405" t="s">
        <v>221</v>
      </c>
      <c r="G24" s="405"/>
      <c r="H24" s="406">
        <f t="shared" si="0"/>
        <v>4</v>
      </c>
      <c r="I24" s="407" t="s">
        <v>139</v>
      </c>
      <c r="K24" s="531">
        <v>2.5</v>
      </c>
    </row>
    <row r="25" spans="1:11" ht="13.2" customHeight="1" thickBot="1">
      <c r="A25" s="135">
        <v>20</v>
      </c>
      <c r="B25" s="514" t="s">
        <v>319</v>
      </c>
      <c r="C25" s="173"/>
      <c r="D25" s="174"/>
      <c r="E25" s="174"/>
      <c r="F25" s="174" t="s">
        <v>221</v>
      </c>
      <c r="G25" s="174"/>
      <c r="H25" s="383">
        <f t="shared" si="0"/>
        <v>4</v>
      </c>
      <c r="I25" s="150" t="s">
        <v>139</v>
      </c>
      <c r="K25" s="531">
        <v>1.2</v>
      </c>
    </row>
    <row r="26" spans="1:11" ht="13.2" customHeight="1">
      <c r="A26" s="135">
        <v>9</v>
      </c>
      <c r="B26" s="515" t="s">
        <v>282</v>
      </c>
      <c r="C26" s="173"/>
      <c r="D26" s="174"/>
      <c r="E26" s="174"/>
      <c r="F26" s="174" t="s">
        <v>221</v>
      </c>
      <c r="G26" s="174"/>
      <c r="H26" s="383">
        <f t="shared" si="0"/>
        <v>4</v>
      </c>
      <c r="I26" s="150" t="s">
        <v>139</v>
      </c>
      <c r="K26" s="449">
        <f>AVERAGE(K20:K25)</f>
        <v>3.3499999999999996</v>
      </c>
    </row>
    <row r="27" spans="1:11" ht="13.95" customHeight="1" thickBot="1">
      <c r="A27" s="135">
        <v>13</v>
      </c>
      <c r="B27" s="515" t="s">
        <v>286</v>
      </c>
      <c r="C27" s="175"/>
      <c r="D27" s="176"/>
      <c r="E27" s="176"/>
      <c r="F27" s="176" t="s">
        <v>221</v>
      </c>
      <c r="G27" s="176"/>
      <c r="H27" s="384">
        <f t="shared" si="0"/>
        <v>4</v>
      </c>
      <c r="I27" s="151" t="s">
        <v>139</v>
      </c>
    </row>
    <row r="28" spans="1:11" ht="13.95" customHeight="1" thickBot="1">
      <c r="A28" s="56"/>
      <c r="B28" s="152" t="s">
        <v>69</v>
      </c>
      <c r="C28" s="577">
        <f>AVERAGE(H4:H27)</f>
        <v>2.8333333333333335</v>
      </c>
      <c r="D28" s="578"/>
      <c r="E28" s="578"/>
      <c r="F28" s="578"/>
      <c r="G28" s="578"/>
      <c r="H28" s="579"/>
    </row>
    <row r="29" spans="1:11" ht="13.2" customHeight="1"/>
    <row r="30" spans="1:11" ht="13.2" customHeight="1"/>
    <row r="31" spans="1:11" ht="13.2" customHeight="1"/>
    <row r="32" spans="1:11" ht="13.95" customHeight="1"/>
  </sheetData>
  <protectedRanges>
    <protectedRange sqref="C4:G27" name="Intervallo1_1_1"/>
  </protectedRanges>
  <mergeCells count="1">
    <mergeCell ref="C28:H28"/>
  </mergeCells>
  <printOptions horizontalCentered="1" verticalCentered="1"/>
  <pageMargins left="0.37" right="0.74803149606299213" top="0.91" bottom="0.27559055118110237" header="0.5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75"/>
  <sheetViews>
    <sheetView topLeftCell="A7" zoomScale="90" zoomScaleNormal="90" workbookViewId="0">
      <selection activeCell="G7" sqref="G7"/>
    </sheetView>
  </sheetViews>
  <sheetFormatPr defaultRowHeight="13.2"/>
  <cols>
    <col min="1" max="1" width="12.21875" customWidth="1"/>
    <col min="2" max="2" width="30.33203125" customWidth="1"/>
    <col min="3" max="3" width="79" customWidth="1"/>
    <col min="4" max="4" width="18.21875" style="61" customWidth="1"/>
    <col min="5" max="5" width="21.44140625" customWidth="1"/>
    <col min="6" max="6" width="18" customWidth="1"/>
  </cols>
  <sheetData>
    <row r="1" spans="1:32" ht="16.2" thickBot="1">
      <c r="A1" s="593" t="s">
        <v>190</v>
      </c>
      <c r="B1" s="594"/>
      <c r="C1" s="594"/>
      <c r="D1" s="594"/>
      <c r="E1" s="595"/>
    </row>
    <row r="2" spans="1:32" ht="30" customHeight="1" thickBot="1">
      <c r="A2" s="87" t="s">
        <v>121</v>
      </c>
      <c r="B2" s="87" t="s">
        <v>198</v>
      </c>
      <c r="C2" s="257" t="s">
        <v>199</v>
      </c>
      <c r="D2" s="258" t="s">
        <v>105</v>
      </c>
      <c r="E2" s="227" t="s">
        <v>122</v>
      </c>
    </row>
    <row r="3" spans="1:32" s="124" customFormat="1" ht="14.4">
      <c r="A3" s="596" t="s">
        <v>151</v>
      </c>
      <c r="B3" s="331" t="s">
        <v>191</v>
      </c>
      <c r="C3" s="241" t="s">
        <v>173</v>
      </c>
      <c r="D3" s="344">
        <f>AVERAGE('1 CONTESTO SOCIALE'!M2:M3)</f>
        <v>2.5</v>
      </c>
      <c r="E3" s="414" t="str">
        <f>IF(AND(D3&lt;3,D3&gt;=2),"rischio medio",IF(AND(D3&lt;2,D3&gt;=0),"rischio alto"," "))</f>
        <v>rischio medio</v>
      </c>
    </row>
    <row r="4" spans="1:32" s="124" customFormat="1" ht="14.4">
      <c r="A4" s="597"/>
      <c r="B4" s="332" t="s">
        <v>192</v>
      </c>
      <c r="C4" s="242" t="s">
        <v>186</v>
      </c>
      <c r="D4" s="345">
        <f>'1 CONTESTO SOCIALE'!M7</f>
        <v>5</v>
      </c>
      <c r="E4" s="414" t="str">
        <f t="shared" ref="E4:E7" si="0">IF(AND(D4&lt;3,D4&gt;=2),"rischio medio",IF(AND(D4&lt;2,D4&gt;=0),"rischio alto"," "))</f>
        <v xml:space="preserve"> </v>
      </c>
    </row>
    <row r="5" spans="1:32" s="124" customFormat="1" ht="14.4">
      <c r="A5" s="597"/>
      <c r="B5" s="332" t="s">
        <v>193</v>
      </c>
      <c r="C5" s="242" t="s">
        <v>187</v>
      </c>
      <c r="D5" s="345">
        <f>'1 CONTESTO SOCIALE'!M9</f>
        <v>1</v>
      </c>
      <c r="E5" s="414" t="str">
        <f t="shared" si="0"/>
        <v>rischio alto</v>
      </c>
    </row>
    <row r="6" spans="1:32" s="124" customFormat="1" ht="14.4">
      <c r="A6" s="597"/>
      <c r="B6" s="332" t="s">
        <v>228</v>
      </c>
      <c r="C6" s="242" t="s">
        <v>188</v>
      </c>
      <c r="D6" s="345">
        <f>'1 CONTESTO SOCIALE'!M11</f>
        <v>2</v>
      </c>
      <c r="E6" s="414" t="str">
        <f t="shared" si="0"/>
        <v>rischio medio</v>
      </c>
    </row>
    <row r="7" spans="1:32" s="124" customFormat="1" ht="15" thickBot="1">
      <c r="A7" s="597"/>
      <c r="B7" s="332" t="s">
        <v>194</v>
      </c>
      <c r="C7" s="244" t="s">
        <v>264</v>
      </c>
      <c r="D7" s="346">
        <f>AVERAGE('1 CONTESTO SOCIALE'!M14:M17)</f>
        <v>5</v>
      </c>
      <c r="E7" s="414" t="str">
        <f t="shared" si="0"/>
        <v xml:space="preserve"> </v>
      </c>
    </row>
    <row r="8" spans="1:32" s="124" customFormat="1" ht="18" customHeight="1" thickBot="1">
      <c r="A8" s="598"/>
      <c r="B8" s="271"/>
      <c r="C8" s="265" t="s">
        <v>114</v>
      </c>
      <c r="D8" s="320">
        <f>AVERAGE(D3:D7)</f>
        <v>3.1</v>
      </c>
      <c r="E8" s="320" t="str">
        <f>IF(AND(D9=4),"rischio medio",IF((D9=5),"rischio alto"," "))</f>
        <v xml:space="preserve"> </v>
      </c>
    </row>
    <row r="9" spans="1:32" s="124" customFormat="1" ht="18" customHeight="1" thickBot="1">
      <c r="A9" s="591"/>
      <c r="B9" s="591"/>
      <c r="C9" s="591"/>
      <c r="D9" s="591"/>
      <c r="E9" s="591"/>
    </row>
    <row r="10" spans="1:32" s="124" customFormat="1" ht="18" customHeight="1">
      <c r="A10" s="615" t="s">
        <v>189</v>
      </c>
      <c r="B10" s="616"/>
      <c r="C10" s="263" t="s">
        <v>200</v>
      </c>
      <c r="D10" s="259" t="s">
        <v>201</v>
      </c>
      <c r="E10" s="260" t="s">
        <v>202</v>
      </c>
    </row>
    <row r="11" spans="1:32" s="124" customFormat="1" ht="18" customHeight="1" thickBot="1">
      <c r="A11" s="617"/>
      <c r="B11" s="618"/>
      <c r="C11" s="264" t="str">
        <f>'1 CONTESTO SOCIALE'!H28</f>
        <v>SOCIOLOGO</v>
      </c>
      <c r="D11" s="261" t="str">
        <f>'1 CONTESTO SOCIALE'!J28</f>
        <v>INSEGNANTE</v>
      </c>
      <c r="E11" s="262" t="str">
        <f>'1 CONTESTO SOCIALE'!L28</f>
        <v>RICERCATORE</v>
      </c>
    </row>
    <row r="12" spans="1:32" s="124" customFormat="1" ht="18" customHeight="1" thickBot="1">
      <c r="A12" s="592"/>
      <c r="B12" s="592"/>
      <c r="C12" s="592"/>
      <c r="D12" s="592"/>
      <c r="E12" s="592"/>
    </row>
    <row r="13" spans="1:32" s="181" customFormat="1" ht="35.4" customHeight="1" thickBot="1">
      <c r="A13" s="87" t="s">
        <v>121</v>
      </c>
      <c r="B13" s="450" t="s">
        <v>198</v>
      </c>
      <c r="C13" s="237" t="s">
        <v>199</v>
      </c>
      <c r="D13" s="459" t="s">
        <v>105</v>
      </c>
      <c r="E13" s="462" t="s">
        <v>122</v>
      </c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</row>
    <row r="14" spans="1:32" s="124" customFormat="1" ht="18" customHeight="1">
      <c r="A14" s="613" t="s">
        <v>123</v>
      </c>
      <c r="B14" s="452" t="s">
        <v>265</v>
      </c>
      <c r="C14" s="456" t="s">
        <v>109</v>
      </c>
      <c r="D14" s="463">
        <f>'2 PERCEZIONE DI SE'!H12</f>
        <v>3</v>
      </c>
      <c r="E14" s="348" t="str">
        <f>IF(AND(D14&lt;3,D14&gt;=2),"rischio medio",IF(AND(D14&lt;2,D14&gt;=0),"rischio alto"," "))</f>
        <v xml:space="preserve"> </v>
      </c>
    </row>
    <row r="15" spans="1:32" s="124" customFormat="1" ht="14.4">
      <c r="A15" s="614"/>
      <c r="B15" s="453" t="s">
        <v>124</v>
      </c>
      <c r="C15" s="457" t="s">
        <v>229</v>
      </c>
      <c r="D15" s="464">
        <f>'3 APPRENDIMENTO'!H12</f>
        <v>1</v>
      </c>
      <c r="E15" s="350" t="str">
        <f t="shared" ref="E15:E19" si="1">IF(AND(D15&lt;3,D15&gt;=2),"rischio medio",IF(AND(D15&lt;2,D15&gt;=0),"rischio alto"," "))</f>
        <v>rischio alto</v>
      </c>
    </row>
    <row r="16" spans="1:32" s="124" customFormat="1" ht="14.4">
      <c r="A16" s="614"/>
      <c r="B16" s="453" t="s">
        <v>128</v>
      </c>
      <c r="C16" s="457" t="s">
        <v>112</v>
      </c>
      <c r="D16" s="464">
        <f>'4 PERSEVERANZA'!H12</f>
        <v>2</v>
      </c>
      <c r="E16" s="350" t="str">
        <f t="shared" si="1"/>
        <v>rischio medio</v>
      </c>
    </row>
    <row r="17" spans="1:6" s="124" customFormat="1" ht="14.4">
      <c r="A17" s="614"/>
      <c r="B17" s="453" t="s">
        <v>126</v>
      </c>
      <c r="C17" s="457" t="s">
        <v>110</v>
      </c>
      <c r="D17" s="464">
        <f>'5 RELAZIONE CON LA  CLASSE '!H13</f>
        <v>1</v>
      </c>
      <c r="E17" s="350" t="str">
        <f>IF(AND(D17&lt;3,D17&gt;=2),"rischio medio",IF(AND(D17&lt;2,D17&gt;=0),"rischio alto"," "))</f>
        <v>rischio alto</v>
      </c>
    </row>
    <row r="18" spans="1:6" s="124" customFormat="1" ht="14.4">
      <c r="A18" s="614"/>
      <c r="B18" s="453" t="s">
        <v>125</v>
      </c>
      <c r="C18" s="457" t="s">
        <v>113</v>
      </c>
      <c r="D18" s="464">
        <f>'6 RELAZIONE CON LA SCUOLA'!H13</f>
        <v>2</v>
      </c>
      <c r="E18" s="350" t="str">
        <f>IF(AND(D18&lt;3,D18&gt;=2),"rischio medio",IF(AND(D18&lt;2,D18&gt;=0),"rischio alto"," "))</f>
        <v>rischio medio</v>
      </c>
    </row>
    <row r="19" spans="1:6" s="124" customFormat="1" ht="15" thickBot="1">
      <c r="A19" s="614"/>
      <c r="B19" s="454" t="s">
        <v>127</v>
      </c>
      <c r="C19" s="458" t="s">
        <v>111</v>
      </c>
      <c r="D19" s="465">
        <f>'7 RELAZIONE ADULTI  RIFERIMENTO'!H12</f>
        <v>1</v>
      </c>
      <c r="E19" s="466" t="str">
        <f t="shared" si="1"/>
        <v>rischio alto</v>
      </c>
    </row>
    <row r="20" spans="1:6" s="124" customFormat="1" ht="18" customHeight="1" thickBot="1">
      <c r="A20" s="601"/>
      <c r="B20" s="451"/>
      <c r="C20" s="455" t="s">
        <v>129</v>
      </c>
      <c r="D20" s="460">
        <f>AVERAGE(D14:D19)</f>
        <v>1.6666666666666667</v>
      </c>
      <c r="E20" s="184" t="str">
        <f>IF(AND(D21=4),"rischio medio",IF((D21=5),"rischio alto"," "))</f>
        <v xml:space="preserve"> </v>
      </c>
    </row>
    <row r="21" spans="1:6" s="124" customFormat="1" ht="18" customHeight="1" thickBot="1">
      <c r="A21" s="592"/>
      <c r="B21" s="592"/>
      <c r="C21" s="592"/>
      <c r="D21" s="592"/>
      <c r="E21" s="592"/>
    </row>
    <row r="22" spans="1:6" s="124" customFormat="1" ht="25.95" customHeight="1" thickBot="1">
      <c r="A22" s="87" t="s">
        <v>121</v>
      </c>
      <c r="B22" s="87" t="s">
        <v>198</v>
      </c>
      <c r="C22" s="237" t="s">
        <v>199</v>
      </c>
      <c r="D22" s="459" t="s">
        <v>105</v>
      </c>
      <c r="E22" s="462" t="s">
        <v>122</v>
      </c>
      <c r="F22" s="181"/>
    </row>
    <row r="23" spans="1:6" s="124" customFormat="1" ht="18" customHeight="1">
      <c r="A23" s="599" t="s">
        <v>203</v>
      </c>
      <c r="B23" s="606" t="s">
        <v>130</v>
      </c>
      <c r="C23" s="107" t="str">
        <f>'8 LE EMOZIONI'!G2</f>
        <v>Ansia</v>
      </c>
      <c r="D23" s="347">
        <f>'8 LE EMOZIONI'!H2</f>
        <v>70</v>
      </c>
      <c r="E23" s="348" t="str">
        <f>IF(AND(D23&gt;=51,D23&lt;=75),"rischio medio",IF((D23&gt;75),"rischio alto"," "))</f>
        <v>rischio medio</v>
      </c>
    </row>
    <row r="24" spans="1:6" s="124" customFormat="1" ht="18" customHeight="1">
      <c r="A24" s="600"/>
      <c r="B24" s="607"/>
      <c r="C24" s="95" t="str">
        <f>'8 LE EMOZIONI'!G3</f>
        <v>Tristezza</v>
      </c>
      <c r="D24" s="349">
        <f>'8 LE EMOZIONI'!H3</f>
        <v>70</v>
      </c>
      <c r="E24" s="350" t="str">
        <f t="shared" ref="E24:E28" si="2">IF(AND(D24&gt;=51,D24&lt;=75),"rischio medio",IF((D24&gt;75),"rischio alto"," "))</f>
        <v>rischio medio</v>
      </c>
    </row>
    <row r="25" spans="1:6" s="124" customFormat="1" ht="18" customHeight="1">
      <c r="A25" s="600"/>
      <c r="B25" s="607"/>
      <c r="C25" s="95" t="str">
        <f>'8 LE EMOZIONI'!G4</f>
        <v>Colpa</v>
      </c>
      <c r="D25" s="349">
        <f>'8 LE EMOZIONI'!H4</f>
        <v>40</v>
      </c>
      <c r="E25" s="350" t="str">
        <f t="shared" si="2"/>
        <v xml:space="preserve"> </v>
      </c>
    </row>
    <row r="26" spans="1:6" s="124" customFormat="1" ht="18" customHeight="1">
      <c r="A26" s="600"/>
      <c r="B26" s="607"/>
      <c r="C26" s="95" t="str">
        <f>'8 LE EMOZIONI'!G5</f>
        <v>Rabbia</v>
      </c>
      <c r="D26" s="349">
        <f>'8 LE EMOZIONI'!H5</f>
        <v>30</v>
      </c>
      <c r="E26" s="350" t="str">
        <f t="shared" si="2"/>
        <v xml:space="preserve"> </v>
      </c>
    </row>
    <row r="27" spans="1:6" s="124" customFormat="1" ht="18" customHeight="1">
      <c r="A27" s="600"/>
      <c r="B27" s="607"/>
      <c r="C27" s="95" t="str">
        <f>'8 LE EMOZIONI'!G6</f>
        <v>Paura</v>
      </c>
      <c r="D27" s="349">
        <f>'8 LE EMOZIONI'!H6</f>
        <v>60</v>
      </c>
      <c r="E27" s="350" t="str">
        <f t="shared" si="2"/>
        <v>rischio medio</v>
      </c>
    </row>
    <row r="28" spans="1:6" s="124" customFormat="1" ht="18" customHeight="1" thickBot="1">
      <c r="A28" s="600"/>
      <c r="B28" s="608"/>
      <c r="C28" s="108" t="str">
        <f>'8 LE EMOZIONI'!G7</f>
        <v>Disgusto</v>
      </c>
      <c r="D28" s="351">
        <f>'8 LE EMOZIONI'!H7</f>
        <v>50</v>
      </c>
      <c r="E28" s="352" t="str">
        <f t="shared" si="2"/>
        <v xml:space="preserve"> </v>
      </c>
    </row>
    <row r="29" spans="1:6" s="124" customFormat="1" ht="18" customHeight="1">
      <c r="A29" s="600"/>
      <c r="B29" s="609" t="s">
        <v>131</v>
      </c>
      <c r="C29" s="470" t="str">
        <f>'8 LE EMOZIONI'!G8</f>
        <v>Gioia</v>
      </c>
      <c r="D29" s="474">
        <f>'8 LE EMOZIONI'!H8</f>
        <v>30</v>
      </c>
      <c r="E29" s="461" t="str">
        <f>IF(AND(D29&lt;=50,D29&gt;=25),"rischio medio",IF((D29&lt;25),"rischio alto"," "))</f>
        <v>rischio medio</v>
      </c>
    </row>
    <row r="30" spans="1:6" s="124" customFormat="1" ht="18" customHeight="1">
      <c r="A30" s="600"/>
      <c r="B30" s="609"/>
      <c r="C30" s="128" t="str">
        <f>'8 LE EMOZIONI'!G9</f>
        <v>Sorpresa</v>
      </c>
      <c r="D30" s="353">
        <f>'8 LE EMOZIONI'!H9</f>
        <v>10</v>
      </c>
      <c r="E30" s="461" t="str">
        <f t="shared" ref="E30:E34" si="3">IF(AND(D30&lt;=50,D30&gt;=25),"rischio medio",IF((D30&lt;25),"rischio alto"," "))</f>
        <v>rischio alto</v>
      </c>
    </row>
    <row r="31" spans="1:6" s="124" customFormat="1" ht="18" customHeight="1">
      <c r="A31" s="600"/>
      <c r="B31" s="609"/>
      <c r="C31" s="128" t="str">
        <f>'8 LE EMOZIONI'!G10</f>
        <v>Fiducia</v>
      </c>
      <c r="D31" s="353">
        <f>'8 LE EMOZIONI'!H10</f>
        <v>10</v>
      </c>
      <c r="E31" s="461" t="str">
        <f t="shared" si="3"/>
        <v>rischio alto</v>
      </c>
    </row>
    <row r="32" spans="1:6" s="124" customFormat="1" ht="18" customHeight="1">
      <c r="A32" s="600"/>
      <c r="B32" s="609"/>
      <c r="C32" s="128" t="str">
        <f>'8 LE EMOZIONI'!G11</f>
        <v>Interesse</v>
      </c>
      <c r="D32" s="353">
        <f>'8 LE EMOZIONI'!H11</f>
        <v>40</v>
      </c>
      <c r="E32" s="461" t="str">
        <f t="shared" si="3"/>
        <v>rischio medio</v>
      </c>
    </row>
    <row r="33" spans="1:32" s="124" customFormat="1" ht="18" customHeight="1">
      <c r="A33" s="600"/>
      <c r="B33" s="609"/>
      <c r="C33" s="128" t="str">
        <f>'8 LE EMOZIONI'!G12</f>
        <v>Serenità</v>
      </c>
      <c r="D33" s="353">
        <f>'8 LE EMOZIONI'!H12</f>
        <v>20</v>
      </c>
      <c r="E33" s="461" t="str">
        <f t="shared" si="3"/>
        <v>rischio alto</v>
      </c>
    </row>
    <row r="34" spans="1:32" ht="15" thickBot="1">
      <c r="A34" s="600"/>
      <c r="B34" s="609"/>
      <c r="C34" s="180" t="str">
        <f>'8 LE EMOZIONI'!G13</f>
        <v>Entusiasmo</v>
      </c>
      <c r="D34" s="354">
        <f>'8 LE EMOZIONI'!H13</f>
        <v>20</v>
      </c>
      <c r="E34" s="461" t="str">
        <f t="shared" si="3"/>
        <v>rischio alto</v>
      </c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</row>
    <row r="35" spans="1:32" ht="28.2" thickBot="1">
      <c r="A35" s="601"/>
      <c r="B35" s="610"/>
      <c r="C35" s="266" t="s">
        <v>204</v>
      </c>
      <c r="D35" s="367">
        <f>AVERAGE(D29:D34)-AVERAGE(D23:D28)</f>
        <v>-31.666666666666668</v>
      </c>
      <c r="E35" s="368" t="str">
        <f>IF(AND(D35&lt;0,D35&gt;=-10),"rischio medio",IF((D35&lt;-10),"rischio alto",""))</f>
        <v>rischio alto</v>
      </c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</row>
    <row r="36" spans="1:32" ht="22.2" customHeight="1" thickBot="1">
      <c r="A36" s="592"/>
      <c r="B36" s="592"/>
      <c r="C36" s="592"/>
      <c r="D36" s="592"/>
      <c r="E36" s="592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</row>
    <row r="37" spans="1:32" ht="27" thickBot="1">
      <c r="A37" s="87" t="s">
        <v>121</v>
      </c>
      <c r="B37" s="87" t="s">
        <v>198</v>
      </c>
      <c r="C37" s="237" t="s">
        <v>199</v>
      </c>
      <c r="D37" s="258" t="s">
        <v>105</v>
      </c>
      <c r="E37" s="227" t="s">
        <v>122</v>
      </c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</row>
    <row r="38" spans="1:32" ht="14.4">
      <c r="A38" s="602" t="s">
        <v>247</v>
      </c>
      <c r="B38" s="580" t="s">
        <v>106</v>
      </c>
      <c r="C38" s="241" t="str">
        <f>' 9 LE CAPACITA PERSONALI'!B4</f>
        <v>Mi piace apprendere nuove abilità</v>
      </c>
      <c r="D38" s="355">
        <f>' 9 LE CAPACITA PERSONALI'!H4</f>
        <v>3</v>
      </c>
      <c r="E38" s="587" t="str">
        <f>IF(AND(D42&gt;1,D42&lt;=2),"rischio medio",IF(D32&lt;=1,"rischio alto",""))</f>
        <v/>
      </c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</row>
    <row r="39" spans="1:32" ht="14.4">
      <c r="A39" s="603"/>
      <c r="B39" s="581"/>
      <c r="C39" s="242" t="str">
        <f>' 9 LE CAPACITA PERSONALI'!B5</f>
        <v>Mi piace apprendere nuove conoscenze</v>
      </c>
      <c r="D39" s="356">
        <f>' 9 LE CAPACITA PERSONALI'!H5</f>
        <v>3</v>
      </c>
      <c r="E39" s="588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</row>
    <row r="40" spans="1:32" ht="14.4">
      <c r="A40" s="603"/>
      <c r="B40" s="581"/>
      <c r="C40" s="242" t="str">
        <f>' 9 LE CAPACITA PERSONALI'!B6</f>
        <v xml:space="preserve">Prima di svolgere un'attività cerco le informazioni per capire se sono in grado di farla </v>
      </c>
      <c r="D40" s="356">
        <f>' 9 LE CAPACITA PERSONALI'!H6</f>
        <v>3</v>
      </c>
      <c r="E40" s="588"/>
    </row>
    <row r="41" spans="1:32" ht="15" thickBot="1">
      <c r="A41" s="603"/>
      <c r="B41" s="582"/>
      <c r="C41" s="243" t="str">
        <f>' 9 LE CAPACITA PERSONALI'!B7</f>
        <v>Sono curioso/a rispetto a nuove opportunità che mi vengono offerte</v>
      </c>
      <c r="D41" s="357">
        <f>' 9 LE CAPACITA PERSONALI'!H7</f>
        <v>3</v>
      </c>
      <c r="E41" s="588"/>
    </row>
    <row r="42" spans="1:32" ht="14.4" thickBot="1">
      <c r="A42" s="603"/>
      <c r="B42" s="582"/>
      <c r="C42" s="185" t="s">
        <v>137</v>
      </c>
      <c r="D42" s="358">
        <f>AVERAGE(D38:D41)</f>
        <v>3</v>
      </c>
      <c r="E42" s="588"/>
    </row>
    <row r="43" spans="1:32" ht="14.4">
      <c r="A43" s="604"/>
      <c r="B43" s="580" t="s">
        <v>117</v>
      </c>
      <c r="C43" s="267" t="str">
        <f>' 9 LE CAPACITA PERSONALI'!B8</f>
        <v>Difendo i miei punti di vista</v>
      </c>
      <c r="D43" s="359">
        <f>' 9 LE CAPACITA PERSONALI'!H8</f>
        <v>2</v>
      </c>
      <c r="E43" s="584" t="str">
        <f>IF(AND(D47&gt;1,D47&lt;=2),"rischio medio",IF(D47&lt;=1,"rischio alto",""))</f>
        <v>rischio medio</v>
      </c>
    </row>
    <row r="44" spans="1:32" ht="14.4">
      <c r="A44" s="604"/>
      <c r="B44" s="581"/>
      <c r="C44" s="239" t="str">
        <f>' 9 LE CAPACITA PERSONALI'!B9</f>
        <v>Conto su me stesso</v>
      </c>
      <c r="D44" s="360">
        <f>' 9 LE CAPACITA PERSONALI'!H9</f>
        <v>2</v>
      </c>
      <c r="E44" s="585"/>
    </row>
    <row r="45" spans="1:32" ht="14.4">
      <c r="A45" s="604"/>
      <c r="B45" s="581"/>
      <c r="C45" s="239" t="str">
        <f>' 9 LE CAPACITA PERSONALI'!B10</f>
        <v>So ciò che è giusto per me</v>
      </c>
      <c r="D45" s="360">
        <f>' 9 LE CAPACITA PERSONALI'!H10</f>
        <v>2</v>
      </c>
      <c r="E45" s="585"/>
    </row>
    <row r="46" spans="1:32" ht="15" thickBot="1">
      <c r="A46" s="604"/>
      <c r="B46" s="581"/>
      <c r="C46" s="269" t="str">
        <f>' 9 LE CAPACITA PERSONALI'!B11</f>
        <v>Cerco opportunità che mi aiutano a crescere</v>
      </c>
      <c r="D46" s="361">
        <f>' 9 LE CAPACITA PERSONALI'!H11</f>
        <v>2</v>
      </c>
      <c r="E46" s="585"/>
    </row>
    <row r="47" spans="1:32" ht="14.4" thickBot="1">
      <c r="A47" s="604"/>
      <c r="B47" s="582"/>
      <c r="C47" s="270" t="s">
        <v>136</v>
      </c>
      <c r="D47" s="362">
        <f>AVERAGE(D43:D46)</f>
        <v>2</v>
      </c>
      <c r="E47" s="586"/>
    </row>
    <row r="48" spans="1:32" ht="14.4">
      <c r="A48" s="603"/>
      <c r="B48" s="580" t="s">
        <v>118</v>
      </c>
      <c r="C48" s="238" t="str">
        <f>' 9 LE CAPACITA PERSONALI'!B12</f>
        <v xml:space="preserve">So che dovrò fare delle scelte per il mio futuro </v>
      </c>
      <c r="D48" s="359">
        <f>' 9 LE CAPACITA PERSONALI'!H12</f>
        <v>5</v>
      </c>
      <c r="E48" s="587" t="str">
        <f>IF(AND(D52&gt;1,D52&lt;=2),"rischio medio",IF(D52&lt;=1,"rischio alto",""))</f>
        <v/>
      </c>
    </row>
    <row r="49" spans="1:5" ht="28.8">
      <c r="A49" s="603"/>
      <c r="B49" s="581"/>
      <c r="C49" s="239" t="str">
        <f>' 9 LE CAPACITA PERSONALI'!B13</f>
        <v>Quando ricevo una proposta dagli amici per fare qualcosa insieme decido da solo se accettarla o meno</v>
      </c>
      <c r="D49" s="360">
        <f>' 9 LE CAPACITA PERSONALI'!H13</f>
        <v>5</v>
      </c>
      <c r="E49" s="588"/>
    </row>
    <row r="50" spans="1:5" ht="14.4">
      <c r="A50" s="603"/>
      <c r="B50" s="581"/>
      <c r="C50" s="239" t="str">
        <f>' 9 LE CAPACITA PERSONALI'!B14</f>
        <v>Mi informo sulle alternative prima di fare una scelta</v>
      </c>
      <c r="D50" s="360">
        <f>' 9 LE CAPACITA PERSONALI'!H14</f>
        <v>5</v>
      </c>
      <c r="E50" s="588"/>
    </row>
    <row r="51" spans="1:5" ht="15" thickBot="1">
      <c r="A51" s="603"/>
      <c r="B51" s="582"/>
      <c r="C51" s="269" t="str">
        <f>' 9 LE CAPACITA PERSONALI'!B15</f>
        <v>Mi piace cercare la soluzione ai problemi</v>
      </c>
      <c r="D51" s="361">
        <f>' 9 LE CAPACITA PERSONALI'!H15</f>
        <v>5</v>
      </c>
      <c r="E51" s="588"/>
    </row>
    <row r="52" spans="1:5" ht="14.4" thickBot="1">
      <c r="A52" s="603"/>
      <c r="B52" s="583"/>
      <c r="C52" s="270" t="s">
        <v>135</v>
      </c>
      <c r="D52" s="369">
        <f>AVERAGE(D48:D51)</f>
        <v>5</v>
      </c>
      <c r="E52" s="589"/>
    </row>
    <row r="53" spans="1:5" ht="14.4">
      <c r="A53" s="603"/>
      <c r="B53" s="590" t="s">
        <v>132</v>
      </c>
      <c r="C53" s="238" t="str">
        <f>' 9 LE CAPACITA PERSONALI'!B16</f>
        <v>Rilfletto su come sarà il mi futuro</v>
      </c>
      <c r="D53" s="359">
        <f>' 9 LE CAPACITA PERSONALI'!H16</f>
        <v>2</v>
      </c>
      <c r="E53" s="588" t="str">
        <f>IF(AND(D57&gt;1,D57&lt;=2),"rischio medio",IF(D57&lt;=1,"rischio alto",""))</f>
        <v>rischio medio</v>
      </c>
    </row>
    <row r="54" spans="1:5" ht="14.4">
      <c r="A54" s="603"/>
      <c r="B54" s="581"/>
      <c r="C54" s="239" t="str">
        <f>' 9 LE CAPACITA PERSONALI'!B17</f>
        <v>Mi rendo conto che le scelte che faccio oggi influenzeranno il mio futuro</v>
      </c>
      <c r="D54" s="360">
        <f>' 9 LE CAPACITA PERSONALI'!H17</f>
        <v>2</v>
      </c>
      <c r="E54" s="588"/>
    </row>
    <row r="55" spans="1:5" ht="14.4">
      <c r="A55" s="603"/>
      <c r="B55" s="581"/>
      <c r="C55" s="239" t="str">
        <f>' 9 LE CAPACITA PERSONALI'!B18</f>
        <v>Do importanza al mio percorso scolastico per costruire il mio futuro</v>
      </c>
      <c r="D55" s="360">
        <f>' 9 LE CAPACITA PERSONALI'!H18</f>
        <v>2</v>
      </c>
      <c r="E55" s="588"/>
    </row>
    <row r="56" spans="1:5" ht="15" thickBot="1">
      <c r="A56" s="603"/>
      <c r="B56" s="582"/>
      <c r="C56" s="269" t="str">
        <f>' 9 LE CAPACITA PERSONALI'!B19</f>
        <v>Mi sta a cuore il mio futuro professionale</v>
      </c>
      <c r="D56" s="361">
        <f>' 9 LE CAPACITA PERSONALI'!H19</f>
        <v>2</v>
      </c>
      <c r="E56" s="588"/>
    </row>
    <row r="57" spans="1:5" ht="14.4" thickBot="1">
      <c r="A57" s="603"/>
      <c r="B57" s="583"/>
      <c r="C57" s="270" t="s">
        <v>134</v>
      </c>
      <c r="D57" s="369">
        <f>AVERAGE(D53:D56)</f>
        <v>2</v>
      </c>
      <c r="E57" s="589"/>
    </row>
    <row r="58" spans="1:5" ht="14.4">
      <c r="A58" s="603"/>
      <c r="B58" s="580" t="s">
        <v>104</v>
      </c>
      <c r="C58" s="238" t="str">
        <f>' 9 LE CAPACITA PERSONALI'!B20</f>
        <v>Non mi arrendo di fronte alle difficoltà</v>
      </c>
      <c r="D58" s="363">
        <f>' 9 LE CAPACITA PERSONALI'!H20</f>
        <v>1</v>
      </c>
      <c r="E58" s="587" t="str">
        <f>IF(AND(D62&gt;1,D62&lt;=2),"rischio medio",IF(D62&lt;=1,"rischio alto",""))</f>
        <v>rischio alto</v>
      </c>
    </row>
    <row r="59" spans="1:5" ht="14.4">
      <c r="A59" s="603"/>
      <c r="B59" s="581"/>
      <c r="C59" s="239" t="str">
        <f>' 9 LE CAPACITA PERSONALI'!B21</f>
        <v>Quando devo fare un lavoro prendo in cosiderazione modi diversi per farlo</v>
      </c>
      <c r="D59" s="364">
        <f>' 9 LE CAPACITA PERSONALI'!H21</f>
        <v>1</v>
      </c>
      <c r="E59" s="588"/>
    </row>
    <row r="60" spans="1:5" ht="14.4">
      <c r="A60" s="603"/>
      <c r="B60" s="581"/>
      <c r="C60" s="239" t="str">
        <f>' 9 LE CAPACITA PERSONALI'!B22</f>
        <v>Quando ho degli obiettivi cerco di fare il possibile per reggiungerli</v>
      </c>
      <c r="D60" s="364">
        <f>' 9 LE CAPACITA PERSONALI'!H22</f>
        <v>1</v>
      </c>
      <c r="E60" s="588"/>
    </row>
    <row r="61" spans="1:5" ht="15" thickBot="1">
      <c r="A61" s="603"/>
      <c r="B61" s="582"/>
      <c r="C61" s="269" t="str">
        <f>' 9 LE CAPACITA PERSONALI'!B23</f>
        <v>Quando trovo un ostacolo cerco  di supererlo</v>
      </c>
      <c r="D61" s="365">
        <f>' 9 LE CAPACITA PERSONALI'!H23</f>
        <v>1</v>
      </c>
      <c r="E61" s="588"/>
    </row>
    <row r="62" spans="1:5" ht="14.4" thickBot="1">
      <c r="A62" s="603"/>
      <c r="B62" s="583"/>
      <c r="C62" s="270" t="s">
        <v>133</v>
      </c>
      <c r="D62" s="362">
        <f>AVERAGE(D58:D61)</f>
        <v>1</v>
      </c>
      <c r="E62" s="589"/>
    </row>
    <row r="63" spans="1:5" ht="14.4">
      <c r="A63" s="603"/>
      <c r="B63" s="580" t="s">
        <v>139</v>
      </c>
      <c r="C63" s="238" t="str">
        <f>' 9 LE CAPACITA PERSONALI'!B24</f>
        <v xml:space="preserve">So cosa fare quando ho degli obiettivi da raggiungere </v>
      </c>
      <c r="D63" s="359">
        <f>' 9 LE CAPACITA PERSONALI'!H24</f>
        <v>4</v>
      </c>
      <c r="E63" s="587" t="str">
        <f>IF(AND(D67&gt;1,D67&lt;=2),"rischio medio",IF(D67&lt;=1,"rischio alto",""))</f>
        <v/>
      </c>
    </row>
    <row r="64" spans="1:5" ht="14.4">
      <c r="A64" s="603"/>
      <c r="B64" s="581"/>
      <c r="C64" s="239" t="str">
        <f>' 9 LE CAPACITA PERSONALI'!B25</f>
        <v xml:space="preserve">Quando devo fare qualcosa cerco di farlo con senso di responsabilità </v>
      </c>
      <c r="D64" s="360">
        <f>' 9 LE CAPACITA PERSONALI'!H25</f>
        <v>4</v>
      </c>
      <c r="E64" s="588"/>
    </row>
    <row r="65" spans="1:5" ht="14.4">
      <c r="A65" s="603"/>
      <c r="B65" s="581"/>
      <c r="C65" s="239" t="str">
        <f>' 9 LE CAPACITA PERSONALI'!B26</f>
        <v>Mi assumo sempre le responsabilità delle mie azioni</v>
      </c>
      <c r="D65" s="360">
        <f>' 9 LE CAPACITA PERSONALI'!H26</f>
        <v>4</v>
      </c>
      <c r="E65" s="588"/>
    </row>
    <row r="66" spans="1:5" ht="15" thickBot="1">
      <c r="A66" s="603"/>
      <c r="B66" s="582"/>
      <c r="C66" s="240" t="str">
        <f>' 9 LE CAPACITA PERSONALI'!B27</f>
        <v>Approfondisco la conoscenza del mio ambiente di vita</v>
      </c>
      <c r="D66" s="366">
        <f>' 9 LE CAPACITA PERSONALI'!H27</f>
        <v>4</v>
      </c>
      <c r="E66" s="588"/>
    </row>
    <row r="67" spans="1:5" ht="14.4" thickBot="1">
      <c r="A67" s="605"/>
      <c r="B67" s="611"/>
      <c r="C67" s="186" t="s">
        <v>138</v>
      </c>
      <c r="D67" s="370">
        <f>AVERAGE(D63:D66)</f>
        <v>4</v>
      </c>
      <c r="E67" s="612"/>
    </row>
    <row r="68" spans="1:5" ht="13.8" thickBot="1"/>
    <row r="69" spans="1:5" ht="13.8" thickBot="1">
      <c r="C69" s="297" t="s">
        <v>217</v>
      </c>
      <c r="D69" s="298" t="s">
        <v>218</v>
      </c>
    </row>
    <row r="70" spans="1:5">
      <c r="C70" s="294" t="s">
        <v>106</v>
      </c>
      <c r="D70" s="299">
        <f>D42</f>
        <v>3</v>
      </c>
    </row>
    <row r="71" spans="1:5">
      <c r="C71" s="295" t="s">
        <v>117</v>
      </c>
      <c r="D71" s="300">
        <f>D47</f>
        <v>2</v>
      </c>
    </row>
    <row r="72" spans="1:5">
      <c r="C72" s="295" t="s">
        <v>118</v>
      </c>
      <c r="D72" s="300">
        <f>D52</f>
        <v>5</v>
      </c>
    </row>
    <row r="73" spans="1:5">
      <c r="C73" s="295" t="s">
        <v>132</v>
      </c>
      <c r="D73" s="300">
        <f>D57</f>
        <v>2</v>
      </c>
    </row>
    <row r="74" spans="1:5">
      <c r="C74" s="295" t="s">
        <v>104</v>
      </c>
      <c r="D74" s="300">
        <f>D62</f>
        <v>1</v>
      </c>
    </row>
    <row r="75" spans="1:5" ht="13.8" thickBot="1">
      <c r="C75" s="296" t="s">
        <v>139</v>
      </c>
      <c r="D75" s="301">
        <f>D67</f>
        <v>4</v>
      </c>
    </row>
  </sheetData>
  <protectedRanges>
    <protectedRange sqref="D3:D6" name="Intervallo2"/>
    <protectedRange sqref="D63:D66 D23:D34 E38:E67 D38:D41 D43:D46 D48:D51 D53:D56 D14:D15 D17:D19" name="Intervallo1"/>
  </protectedRanges>
  <mergeCells count="24">
    <mergeCell ref="A9:E9"/>
    <mergeCell ref="A21:E21"/>
    <mergeCell ref="A36:E36"/>
    <mergeCell ref="A1:E1"/>
    <mergeCell ref="E38:E42"/>
    <mergeCell ref="A12:E12"/>
    <mergeCell ref="B38:B42"/>
    <mergeCell ref="A3:A8"/>
    <mergeCell ref="A23:A35"/>
    <mergeCell ref="A38:A67"/>
    <mergeCell ref="B23:B28"/>
    <mergeCell ref="B29:B35"/>
    <mergeCell ref="B63:B67"/>
    <mergeCell ref="E63:E67"/>
    <mergeCell ref="A14:A20"/>
    <mergeCell ref="A10:B11"/>
    <mergeCell ref="B58:B62"/>
    <mergeCell ref="E43:E47"/>
    <mergeCell ref="E48:E52"/>
    <mergeCell ref="E58:E62"/>
    <mergeCell ref="B43:B47"/>
    <mergeCell ref="B48:B52"/>
    <mergeCell ref="B53:B57"/>
    <mergeCell ref="E53:E57"/>
  </mergeCells>
  <phoneticPr fontId="4" type="noConversion"/>
  <printOptions horizontalCentered="1" verticalCentered="1"/>
  <pageMargins left="0.31496062992125984" right="0.27559055118110237" top="0.15748031496062992" bottom="0.19685039370078741" header="0.15748031496062992" footer="0.19685039370078741"/>
  <pageSetup paperSize="9" scale="95" orientation="landscape" r:id="rId1"/>
  <headerFooter alignWithMargins="0"/>
  <rowBreaks count="2" manualBreakCount="2">
    <brk id="20" max="16383" man="1"/>
    <brk id="3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52"/>
  <sheetViews>
    <sheetView topLeftCell="A43" workbookViewId="0">
      <selection activeCell="M8" sqref="M8"/>
    </sheetView>
  </sheetViews>
  <sheetFormatPr defaultRowHeight="13.2"/>
  <cols>
    <col min="1" max="1" width="6.77734375" customWidth="1"/>
    <col min="2" max="2" width="50.5546875" style="17" customWidth="1"/>
    <col min="3" max="3" width="10.33203125" customWidth="1"/>
    <col min="4" max="4" width="7" customWidth="1"/>
    <col min="5" max="5" width="9.5546875" customWidth="1"/>
    <col min="6" max="6" width="5.21875" customWidth="1"/>
  </cols>
  <sheetData>
    <row r="1" spans="1:5" ht="25.95" customHeight="1" thickBot="1">
      <c r="A1" s="621" t="s">
        <v>205</v>
      </c>
      <c r="B1" s="621"/>
      <c r="C1" s="621"/>
      <c r="D1" s="621"/>
      <c r="E1" s="621"/>
    </row>
    <row r="2" spans="1:5" s="13" customFormat="1" ht="13.8" thickBot="1">
      <c r="A2" s="20" t="s">
        <v>45</v>
      </c>
      <c r="B2" s="26" t="s">
        <v>206</v>
      </c>
      <c r="C2" s="19" t="s">
        <v>47</v>
      </c>
      <c r="D2" s="19" t="s">
        <v>48</v>
      </c>
      <c r="E2" s="19" t="s">
        <v>49</v>
      </c>
    </row>
    <row r="3" spans="1:5" ht="23.25" customHeight="1">
      <c r="A3" s="21">
        <v>1</v>
      </c>
      <c r="B3" s="256" t="s">
        <v>215</v>
      </c>
      <c r="C3" s="14">
        <f>'10A ESITO'!D3</f>
        <v>2.5</v>
      </c>
      <c r="D3" s="14">
        <v>5</v>
      </c>
      <c r="E3" s="24">
        <f t="shared" ref="E3:E8" si="0">C3/D3*100</f>
        <v>50</v>
      </c>
    </row>
    <row r="4" spans="1:5" ht="31.2" customHeight="1">
      <c r="A4" s="21">
        <v>2</v>
      </c>
      <c r="B4" s="245" t="s">
        <v>225</v>
      </c>
      <c r="C4" s="14">
        <f>'10A ESITO'!D4</f>
        <v>5</v>
      </c>
      <c r="D4" s="14">
        <v>5</v>
      </c>
      <c r="E4" s="25">
        <f t="shared" si="0"/>
        <v>100</v>
      </c>
    </row>
    <row r="5" spans="1:5" ht="26.4" customHeight="1">
      <c r="A5" s="21">
        <v>3</v>
      </c>
      <c r="B5" s="245" t="s">
        <v>216</v>
      </c>
      <c r="C5" s="14">
        <f>'10A ESITO'!D5</f>
        <v>1</v>
      </c>
      <c r="D5" s="14">
        <v>5</v>
      </c>
      <c r="E5" s="25">
        <f t="shared" si="0"/>
        <v>20</v>
      </c>
    </row>
    <row r="6" spans="1:5" ht="28.2" customHeight="1">
      <c r="A6" s="21">
        <v>4</v>
      </c>
      <c r="B6" s="245" t="s">
        <v>226</v>
      </c>
      <c r="C6" s="14">
        <f>'10A ESITO'!D6</f>
        <v>2</v>
      </c>
      <c r="D6" s="14">
        <v>5</v>
      </c>
      <c r="E6" s="25">
        <f t="shared" si="0"/>
        <v>40</v>
      </c>
    </row>
    <row r="7" spans="1:5" ht="30" customHeight="1" thickBot="1">
      <c r="A7" s="22">
        <v>5</v>
      </c>
      <c r="B7" s="246" t="s">
        <v>227</v>
      </c>
      <c r="C7" s="14">
        <f>'10A ESITO'!D7</f>
        <v>5</v>
      </c>
      <c r="D7" s="14">
        <v>5</v>
      </c>
      <c r="E7" s="25">
        <f t="shared" si="0"/>
        <v>100</v>
      </c>
    </row>
    <row r="8" spans="1:5" ht="13.8" thickBot="1">
      <c r="A8" s="23"/>
      <c r="B8" s="40" t="s">
        <v>46</v>
      </c>
      <c r="C8" s="38">
        <f>SUM(C3:C7)</f>
        <v>15.5</v>
      </c>
      <c r="D8" s="39">
        <f>SUM(D3:D7)</f>
        <v>25</v>
      </c>
      <c r="E8" s="27">
        <f t="shared" si="0"/>
        <v>62</v>
      </c>
    </row>
    <row r="9" spans="1:5">
      <c r="B9" s="15"/>
      <c r="C9" s="16"/>
    </row>
    <row r="10" spans="1:5">
      <c r="B10"/>
    </row>
    <row r="14" spans="1:5" ht="21" customHeight="1" thickBot="1">
      <c r="A14" s="620" t="s">
        <v>207</v>
      </c>
      <c r="B14" s="620"/>
      <c r="C14" s="620"/>
      <c r="D14" s="620"/>
      <c r="E14" s="620"/>
    </row>
    <row r="15" spans="1:5" ht="13.8" thickBot="1">
      <c r="A15" s="278" t="s">
        <v>45</v>
      </c>
      <c r="B15" s="279" t="s">
        <v>61</v>
      </c>
      <c r="C15" s="280" t="s">
        <v>47</v>
      </c>
      <c r="D15" s="280" t="s">
        <v>48</v>
      </c>
      <c r="E15" s="280" t="s">
        <v>49</v>
      </c>
    </row>
    <row r="16" spans="1:5" ht="22.2" customHeight="1">
      <c r="A16" s="286">
        <v>1</v>
      </c>
      <c r="B16" s="282" t="s">
        <v>209</v>
      </c>
      <c r="C16" s="273">
        <f>'10A ESITO'!D14</f>
        <v>3</v>
      </c>
      <c r="D16" s="273">
        <v>5</v>
      </c>
      <c r="E16" s="274">
        <f t="shared" ref="E16:E22" si="1">C16/D16*100</f>
        <v>60</v>
      </c>
    </row>
    <row r="17" spans="1:5" ht="24" customHeight="1">
      <c r="A17" s="276">
        <v>2</v>
      </c>
      <c r="B17" s="268" t="s">
        <v>210</v>
      </c>
      <c r="C17" s="272">
        <f>'10A ESITO'!D15</f>
        <v>1</v>
      </c>
      <c r="D17" s="272">
        <v>5</v>
      </c>
      <c r="E17" s="275">
        <f t="shared" si="1"/>
        <v>20</v>
      </c>
    </row>
    <row r="18" spans="1:5" ht="24" customHeight="1">
      <c r="A18" s="276">
        <v>3</v>
      </c>
      <c r="B18" s="281" t="s">
        <v>208</v>
      </c>
      <c r="C18" s="272">
        <f>'10A ESITO'!D18</f>
        <v>2</v>
      </c>
      <c r="D18" s="272">
        <v>5</v>
      </c>
      <c r="E18" s="275">
        <f t="shared" si="1"/>
        <v>40</v>
      </c>
    </row>
    <row r="19" spans="1:5" ht="25.2" customHeight="1">
      <c r="A19" s="287"/>
      <c r="B19" s="281" t="s">
        <v>211</v>
      </c>
      <c r="C19" s="272">
        <f>'10A ESITO'!D17</f>
        <v>1</v>
      </c>
      <c r="D19" s="272">
        <v>5</v>
      </c>
      <c r="E19" s="275">
        <f t="shared" si="1"/>
        <v>20</v>
      </c>
    </row>
    <row r="20" spans="1:5" ht="22.2" customHeight="1">
      <c r="A20" s="276">
        <v>4</v>
      </c>
      <c r="B20" s="281" t="s">
        <v>212</v>
      </c>
      <c r="C20" s="272">
        <f>'10A ESITO'!D19</f>
        <v>1</v>
      </c>
      <c r="D20" s="272">
        <v>5</v>
      </c>
      <c r="E20" s="275">
        <f t="shared" si="1"/>
        <v>20</v>
      </c>
    </row>
    <row r="21" spans="1:5" ht="27.6" customHeight="1">
      <c r="A21" s="276">
        <v>5</v>
      </c>
      <c r="B21" s="281" t="s">
        <v>213</v>
      </c>
      <c r="C21" s="272">
        <f>'10A ESITO'!D16</f>
        <v>2</v>
      </c>
      <c r="D21" s="272">
        <v>5</v>
      </c>
      <c r="E21" s="275">
        <f t="shared" si="1"/>
        <v>40</v>
      </c>
    </row>
    <row r="22" spans="1:5" ht="13.8" thickBot="1">
      <c r="A22" s="277"/>
      <c r="B22" s="283" t="s">
        <v>214</v>
      </c>
      <c r="C22" s="284">
        <f>AVERAGE(C16:C21)</f>
        <v>1.6666666666666667</v>
      </c>
      <c r="D22" s="284">
        <f>AVERAGE(D16:D21)</f>
        <v>5</v>
      </c>
      <c r="E22" s="285">
        <f t="shared" si="1"/>
        <v>33.333333333333336</v>
      </c>
    </row>
    <row r="27" spans="1:5" ht="18" thickBot="1">
      <c r="A27" s="620" t="s">
        <v>219</v>
      </c>
      <c r="B27" s="620"/>
      <c r="C27" s="620"/>
    </row>
    <row r="28" spans="1:5" ht="13.8" thickBot="1">
      <c r="A28" s="278" t="s">
        <v>45</v>
      </c>
      <c r="B28" s="279" t="s">
        <v>61</v>
      </c>
      <c r="C28" s="280" t="s">
        <v>47</v>
      </c>
    </row>
    <row r="29" spans="1:5">
      <c r="A29" s="286">
        <v>1</v>
      </c>
      <c r="B29" s="182" t="str">
        <f>'8 LE EMOZIONI'!G2</f>
        <v>Ansia</v>
      </c>
      <c r="C29" s="317">
        <f>'8 LE EMOZIONI'!H2</f>
        <v>70</v>
      </c>
    </row>
    <row r="30" spans="1:5">
      <c r="A30" s="276">
        <v>2</v>
      </c>
      <c r="B30" s="183" t="str">
        <f>'8 LE EMOZIONI'!G3</f>
        <v>Tristezza</v>
      </c>
      <c r="C30" s="318">
        <f>'8 LE EMOZIONI'!H3</f>
        <v>70</v>
      </c>
    </row>
    <row r="31" spans="1:5" ht="14.4" customHeight="1">
      <c r="A31" s="276">
        <v>3</v>
      </c>
      <c r="B31" s="183" t="str">
        <f>'8 LE EMOZIONI'!G4</f>
        <v>Colpa</v>
      </c>
      <c r="C31" s="318">
        <f>'8 LE EMOZIONI'!H4</f>
        <v>40</v>
      </c>
    </row>
    <row r="32" spans="1:5">
      <c r="A32" s="276">
        <v>4</v>
      </c>
      <c r="B32" s="183" t="str">
        <f>'8 LE EMOZIONI'!G5</f>
        <v>Rabbia</v>
      </c>
      <c r="C32" s="318">
        <f>'8 LE EMOZIONI'!H5</f>
        <v>30</v>
      </c>
    </row>
    <row r="33" spans="1:5">
      <c r="A33" s="276">
        <v>5</v>
      </c>
      <c r="B33" s="183" t="str">
        <f>'8 LE EMOZIONI'!G6</f>
        <v>Paura</v>
      </c>
      <c r="C33" s="318">
        <f>'8 LE EMOZIONI'!H6</f>
        <v>60</v>
      </c>
    </row>
    <row r="34" spans="1:5">
      <c r="A34" s="276">
        <v>6</v>
      </c>
      <c r="B34" s="183" t="str">
        <f>'8 LE EMOZIONI'!G7</f>
        <v>Disgusto</v>
      </c>
      <c r="C34" s="318">
        <f>'8 LE EMOZIONI'!H7</f>
        <v>50</v>
      </c>
    </row>
    <row r="35" spans="1:5">
      <c r="A35" s="276">
        <v>7</v>
      </c>
      <c r="B35" s="292" t="str">
        <f>'8 LE EMOZIONI'!G8</f>
        <v>Gioia</v>
      </c>
      <c r="C35" s="318">
        <f>'8 LE EMOZIONI'!H8</f>
        <v>30</v>
      </c>
    </row>
    <row r="36" spans="1:5">
      <c r="A36" s="276">
        <v>8</v>
      </c>
      <c r="B36" s="292" t="str">
        <f>'8 LE EMOZIONI'!G9</f>
        <v>Sorpresa</v>
      </c>
      <c r="C36" s="318">
        <f>'8 LE EMOZIONI'!H9</f>
        <v>10</v>
      </c>
    </row>
    <row r="37" spans="1:5">
      <c r="A37" s="276">
        <v>9</v>
      </c>
      <c r="B37" s="292" t="str">
        <f>'8 LE EMOZIONI'!G10</f>
        <v>Fiducia</v>
      </c>
      <c r="C37" s="318">
        <f>'8 LE EMOZIONI'!H10</f>
        <v>10</v>
      </c>
    </row>
    <row r="38" spans="1:5">
      <c r="A38" s="276">
        <v>10</v>
      </c>
      <c r="B38" s="292" t="str">
        <f>'8 LE EMOZIONI'!G11</f>
        <v>Interesse</v>
      </c>
      <c r="C38" s="318">
        <f>'8 LE EMOZIONI'!H11</f>
        <v>40</v>
      </c>
    </row>
    <row r="39" spans="1:5" ht="18.600000000000001" customHeight="1">
      <c r="A39" s="276">
        <v>11</v>
      </c>
      <c r="B39" s="292" t="str">
        <f>'8 LE EMOZIONI'!G12</f>
        <v>Serenità</v>
      </c>
      <c r="C39" s="318">
        <f>'8 LE EMOZIONI'!H12</f>
        <v>20</v>
      </c>
    </row>
    <row r="40" spans="1:5" ht="19.95" customHeight="1" thickBot="1">
      <c r="A40" s="290">
        <v>12</v>
      </c>
      <c r="B40" s="293" t="str">
        <f>'8 LE EMOZIONI'!G13</f>
        <v>Entusiasmo</v>
      </c>
      <c r="C40" s="319">
        <f>'8 LE EMOZIONI'!H13</f>
        <v>20</v>
      </c>
    </row>
    <row r="41" spans="1:5" ht="24.6" thickBot="1">
      <c r="A41" s="289"/>
      <c r="B41" s="316" t="str">
        <f>'10A ESITO'!C35</f>
        <v>INDICATORE SFERA EMOTIVA 
(differenza tra media area positiva e area negativa)</v>
      </c>
      <c r="C41" s="291">
        <f>AVERAGE(C35:C40)-AVERAGE(C29:C34)</f>
        <v>-31.666666666666668</v>
      </c>
    </row>
    <row r="44" spans="1:5" ht="18" thickBot="1">
      <c r="A44" s="619" t="s">
        <v>220</v>
      </c>
      <c r="B44" s="619"/>
      <c r="C44" s="619"/>
      <c r="D44" s="619"/>
      <c r="E44" s="619"/>
    </row>
    <row r="45" spans="1:5">
      <c r="A45" s="302" t="s">
        <v>45</v>
      </c>
      <c r="B45" s="303" t="str">
        <f>'10A ESITO'!C69</f>
        <v>AREA DI ABILITA'</v>
      </c>
      <c r="C45" s="304" t="s">
        <v>47</v>
      </c>
      <c r="D45" s="304" t="s">
        <v>48</v>
      </c>
      <c r="E45" s="305" t="s">
        <v>49</v>
      </c>
    </row>
    <row r="46" spans="1:5">
      <c r="A46" s="276">
        <v>1</v>
      </c>
      <c r="B46" s="288" t="str">
        <f>'10A ESITO'!C70</f>
        <v>APPRENDIMENTO</v>
      </c>
      <c r="C46" s="306">
        <f>'10A ESITO'!D70</f>
        <v>3</v>
      </c>
      <c r="D46" s="272">
        <v>5</v>
      </c>
      <c r="E46" s="275">
        <f t="shared" ref="E46:E52" si="2">C46/D46*100</f>
        <v>60</v>
      </c>
    </row>
    <row r="47" spans="1:5">
      <c r="A47" s="276">
        <v>2</v>
      </c>
      <c r="B47" s="288" t="str">
        <f>'10A ESITO'!C71</f>
        <v>AUTOSTIMA</v>
      </c>
      <c r="C47" s="306">
        <f>'10A ESITO'!D71</f>
        <v>2</v>
      </c>
      <c r="D47" s="272">
        <v>5</v>
      </c>
      <c r="E47" s="275">
        <f t="shared" si="2"/>
        <v>40</v>
      </c>
    </row>
    <row r="48" spans="1:5">
      <c r="A48" s="276">
        <v>3</v>
      </c>
      <c r="B48" s="288" t="str">
        <f>'10A ESITO'!C72</f>
        <v>DECISIONALITA'</v>
      </c>
      <c r="C48" s="306">
        <f>'10A ESITO'!D72</f>
        <v>5</v>
      </c>
      <c r="D48" s="272">
        <v>5</v>
      </c>
      <c r="E48" s="275">
        <f t="shared" si="2"/>
        <v>100</v>
      </c>
    </row>
    <row r="49" spans="1:5">
      <c r="A49" s="276">
        <v>4</v>
      </c>
      <c r="B49" s="288" t="str">
        <f>'10A ESITO'!C73</f>
        <v>PROGETTUALITA'</v>
      </c>
      <c r="C49" s="306">
        <f>'10A ESITO'!D73</f>
        <v>2</v>
      </c>
      <c r="D49" s="272">
        <v>5</v>
      </c>
      <c r="E49" s="275">
        <f t="shared" si="2"/>
        <v>40</v>
      </c>
    </row>
    <row r="50" spans="1:5">
      <c r="A50" s="276">
        <v>5</v>
      </c>
      <c r="B50" s="288" t="str">
        <f>'10A ESITO'!C74</f>
        <v>PERSEVERANZA</v>
      </c>
      <c r="C50" s="306">
        <f>'10A ESITO'!D74</f>
        <v>1</v>
      </c>
      <c r="D50" s="272">
        <v>5</v>
      </c>
      <c r="E50" s="275">
        <f t="shared" si="2"/>
        <v>20</v>
      </c>
    </row>
    <row r="51" spans="1:5" ht="13.8" thickBot="1">
      <c r="A51" s="307">
        <v>6</v>
      </c>
      <c r="B51" s="308" t="str">
        <f>'10A ESITO'!C75</f>
        <v>RESPONSABILITA'</v>
      </c>
      <c r="C51" s="309">
        <f>'10A ESITO'!D75</f>
        <v>4</v>
      </c>
      <c r="D51" s="310">
        <v>5</v>
      </c>
      <c r="E51" s="311">
        <f t="shared" si="2"/>
        <v>80</v>
      </c>
    </row>
    <row r="52" spans="1:5" ht="18" customHeight="1" thickBot="1">
      <c r="A52" s="312"/>
      <c r="B52" s="313" t="s">
        <v>214</v>
      </c>
      <c r="C52" s="314">
        <f>AVERAGE(C46:C51)</f>
        <v>2.8333333333333335</v>
      </c>
      <c r="D52" s="314">
        <f>AVERAGE(D46:D51)</f>
        <v>5</v>
      </c>
      <c r="E52" s="315">
        <f t="shared" si="2"/>
        <v>56.666666666666664</v>
      </c>
    </row>
  </sheetData>
  <mergeCells count="4">
    <mergeCell ref="A44:E44"/>
    <mergeCell ref="A27:C27"/>
    <mergeCell ref="A1:E1"/>
    <mergeCell ref="A14:E14"/>
  </mergeCells>
  <phoneticPr fontId="0" type="noConversion"/>
  <printOptions horizontalCentered="1" verticalCentered="1"/>
  <pageMargins left="0.78740157480314965" right="0.78740157480314965" top="0.51181102362204722" bottom="0.6692913385826772" header="0.51181102362204722" footer="0.51181102362204722"/>
  <pageSetup paperSize="9" scale="56" firstPageNumber="7" orientation="landscape" useFirstPageNumber="1" r:id="rId1"/>
  <headerFooter alignWithMargins="0">
    <oddFooter>&amp;LCheck up della scuola&amp;C&amp;"Arial,Grassetto"SINTESI&amp;R&amp;P / 7</oddFooter>
  </headerFooter>
  <rowBreaks count="1" manualBreakCount="1">
    <brk id="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0BCCF-0075-4DFB-8706-D050AD6C9728}">
  <dimension ref="F8:G19"/>
  <sheetViews>
    <sheetView workbookViewId="0">
      <selection activeCell="M18" sqref="M18"/>
    </sheetView>
  </sheetViews>
  <sheetFormatPr defaultRowHeight="13.2"/>
  <cols>
    <col min="6" max="6" width="20.77734375" customWidth="1"/>
    <col min="7" max="7" width="24.44140625" customWidth="1"/>
  </cols>
  <sheetData>
    <row r="8" spans="6:7" ht="13.8" thickBot="1"/>
    <row r="9" spans="6:7" ht="13.8" thickBot="1">
      <c r="F9" s="547" t="s">
        <v>311</v>
      </c>
      <c r="G9" s="548"/>
    </row>
    <row r="11" spans="6:7">
      <c r="F11" s="516" t="s">
        <v>338</v>
      </c>
      <c r="G11" s="516" t="s">
        <v>310</v>
      </c>
    </row>
    <row r="12" spans="6:7">
      <c r="F12" s="549" t="s">
        <v>312</v>
      </c>
      <c r="G12" s="497" t="s">
        <v>329</v>
      </c>
    </row>
    <row r="13" spans="6:7">
      <c r="F13" s="549"/>
      <c r="G13" s="497" t="s">
        <v>330</v>
      </c>
    </row>
    <row r="14" spans="6:7">
      <c r="F14" s="549"/>
      <c r="G14" s="497" t="s">
        <v>331</v>
      </c>
    </row>
    <row r="15" spans="6:7">
      <c r="F15" s="549"/>
      <c r="G15" s="497" t="s">
        <v>332</v>
      </c>
    </row>
    <row r="16" spans="6:7">
      <c r="F16" s="549"/>
      <c r="G16" s="497" t="s">
        <v>333</v>
      </c>
    </row>
    <row r="17" spans="6:7">
      <c r="F17" s="549"/>
      <c r="G17" s="497" t="s">
        <v>334</v>
      </c>
    </row>
    <row r="18" spans="6:7">
      <c r="F18" s="549"/>
      <c r="G18" s="497" t="s">
        <v>335</v>
      </c>
    </row>
    <row r="19" spans="6:7">
      <c r="F19" s="550" t="s">
        <v>324</v>
      </c>
      <c r="G19" s="550"/>
    </row>
  </sheetData>
  <mergeCells count="3">
    <mergeCell ref="F9:G9"/>
    <mergeCell ref="F12:F18"/>
    <mergeCell ref="F19:G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"/>
  <sheetViews>
    <sheetView topLeftCell="H1" workbookViewId="0">
      <selection activeCell="I2" sqref="I2"/>
    </sheetView>
  </sheetViews>
  <sheetFormatPr defaultRowHeight="13.2"/>
  <cols>
    <col min="1" max="1" width="3.5546875" bestFit="1" customWidth="1"/>
    <col min="2" max="2" width="3" hidden="1" customWidth="1"/>
    <col min="3" max="5" width="4.21875" hidden="1" customWidth="1"/>
    <col min="6" max="6" width="19.6640625" hidden="1" customWidth="1"/>
    <col min="7" max="7" width="58.109375" customWidth="1"/>
    <col min="8" max="8" width="12.5546875" customWidth="1"/>
    <col min="9" max="9" width="11.44140625" customWidth="1"/>
    <col min="10" max="10" width="12.77734375" customWidth="1"/>
    <col min="11" max="11" width="12.6640625" customWidth="1"/>
    <col min="12" max="12" width="13.33203125" customWidth="1"/>
    <col min="13" max="13" width="14.109375" customWidth="1"/>
  </cols>
  <sheetData>
    <row r="1" spans="1:13" ht="18" customHeight="1" thickBot="1">
      <c r="A1" s="109" t="s">
        <v>41</v>
      </c>
      <c r="B1" s="110" t="s">
        <v>0</v>
      </c>
      <c r="C1" s="110" t="s">
        <v>1</v>
      </c>
      <c r="D1" s="110" t="s">
        <v>2</v>
      </c>
      <c r="E1" s="110" t="s">
        <v>3</v>
      </c>
      <c r="F1" s="111" t="s">
        <v>4</v>
      </c>
      <c r="G1" s="76" t="s">
        <v>249</v>
      </c>
      <c r="H1" s="209" t="s">
        <v>252</v>
      </c>
      <c r="I1" s="210" t="s">
        <v>169</v>
      </c>
      <c r="J1" s="210" t="s">
        <v>166</v>
      </c>
      <c r="K1" s="210" t="s">
        <v>167</v>
      </c>
      <c r="L1" s="211" t="s">
        <v>168</v>
      </c>
      <c r="M1" s="446" t="s">
        <v>172</v>
      </c>
    </row>
    <row r="2" spans="1:13" ht="18" customHeight="1">
      <c r="A2" s="31">
        <v>1</v>
      </c>
      <c r="B2" s="37"/>
      <c r="C2" s="10"/>
      <c r="D2" s="10"/>
      <c r="E2" s="10"/>
      <c r="F2" s="208"/>
      <c r="G2" s="100" t="s">
        <v>163</v>
      </c>
      <c r="H2" s="421"/>
      <c r="I2" s="422"/>
      <c r="J2" s="422" t="s">
        <v>224</v>
      </c>
      <c r="K2" s="422"/>
      <c r="L2" s="423"/>
      <c r="M2" s="424">
        <f>IF(H2="X",1,IF(I2="X",2,IF(J2="X",3,IF(K2="X",4,IF(L2="X",5,0)))))</f>
        <v>3</v>
      </c>
    </row>
    <row r="3" spans="1:13" ht="18" customHeight="1" thickBot="1">
      <c r="A3" s="33">
        <v>2</v>
      </c>
      <c r="B3" s="30"/>
      <c r="C3" s="12"/>
      <c r="D3" s="12"/>
      <c r="E3" s="12"/>
      <c r="F3" s="195"/>
      <c r="G3" s="526" t="s">
        <v>164</v>
      </c>
      <c r="H3" s="527"/>
      <c r="I3" s="528" t="s">
        <v>224</v>
      </c>
      <c r="J3" s="528"/>
      <c r="K3" s="528"/>
      <c r="L3" s="529"/>
      <c r="M3" s="530">
        <f>IF(H3="X",1,IF(I3="X",2,IF(J3="X",3,IF(K3="X",4,IF(L3="X",5,0)))))</f>
        <v>2</v>
      </c>
    </row>
    <row r="4" spans="1:13" ht="18" customHeight="1" thickBot="1">
      <c r="A4" s="31">
        <v>3</v>
      </c>
      <c r="B4" s="37"/>
      <c r="C4" s="10"/>
      <c r="D4" s="10"/>
      <c r="E4" s="10"/>
      <c r="F4" s="208"/>
      <c r="G4" s="107" t="s">
        <v>170</v>
      </c>
      <c r="H4" s="551" t="s">
        <v>237</v>
      </c>
      <c r="I4" s="552"/>
      <c r="J4" s="552"/>
      <c r="K4" s="552"/>
      <c r="L4" s="552"/>
      <c r="M4" s="553"/>
    </row>
    <row r="5" spans="1:13" ht="18" customHeight="1" thickBot="1">
      <c r="A5" s="33">
        <v>4</v>
      </c>
      <c r="B5" s="30"/>
      <c r="C5" s="12"/>
      <c r="D5" s="12"/>
      <c r="E5" s="12"/>
      <c r="F5" s="195"/>
      <c r="G5" s="108" t="s">
        <v>165</v>
      </c>
      <c r="H5" s="554" t="s">
        <v>238</v>
      </c>
      <c r="I5" s="555"/>
      <c r="J5" s="555"/>
      <c r="K5" s="555"/>
      <c r="L5" s="555"/>
      <c r="M5" s="556"/>
    </row>
    <row r="6" spans="1:13" ht="21" thickBot="1">
      <c r="A6" s="109" t="s">
        <v>41</v>
      </c>
      <c r="B6" s="110" t="s">
        <v>0</v>
      </c>
      <c r="C6" s="110" t="s">
        <v>1</v>
      </c>
      <c r="D6" s="110" t="s">
        <v>2</v>
      </c>
      <c r="E6" s="110" t="s">
        <v>3</v>
      </c>
      <c r="F6" s="111" t="s">
        <v>4</v>
      </c>
      <c r="G6" s="76" t="s">
        <v>175</v>
      </c>
      <c r="H6" s="222" t="s">
        <v>177</v>
      </c>
      <c r="I6" s="222" t="s">
        <v>176</v>
      </c>
      <c r="J6" s="221" t="s">
        <v>156</v>
      </c>
      <c r="K6" s="222" t="s">
        <v>155</v>
      </c>
      <c r="L6" s="221" t="s">
        <v>154</v>
      </c>
      <c r="M6" s="218" t="s">
        <v>172</v>
      </c>
    </row>
    <row r="7" spans="1:13" ht="20.399999999999999" customHeight="1" thickBot="1">
      <c r="A7" s="213">
        <v>5</v>
      </c>
      <c r="B7" s="214">
        <v>12</v>
      </c>
      <c r="C7" s="206" t="s">
        <v>5</v>
      </c>
      <c r="D7" s="206" t="s">
        <v>24</v>
      </c>
      <c r="E7" s="206" t="s">
        <v>11</v>
      </c>
      <c r="F7" s="215" t="s">
        <v>26</v>
      </c>
      <c r="G7" s="216" t="s">
        <v>157</v>
      </c>
      <c r="H7" s="236"/>
      <c r="I7" s="236"/>
      <c r="J7" s="236"/>
      <c r="K7" s="236"/>
      <c r="L7" s="426" t="s">
        <v>224</v>
      </c>
      <c r="M7" s="217">
        <f>IF(H7="X",1,IF(I7="X",2,IF(J7="X",3,IF(K7="X",4,IF(L7="X",5,0)))))</f>
        <v>5</v>
      </c>
    </row>
    <row r="8" spans="1:13" ht="21" thickBot="1">
      <c r="A8" s="109" t="s">
        <v>41</v>
      </c>
      <c r="B8" s="110" t="s">
        <v>0</v>
      </c>
      <c r="C8" s="110" t="s">
        <v>1</v>
      </c>
      <c r="D8" s="110" t="s">
        <v>2</v>
      </c>
      <c r="E8" s="110" t="s">
        <v>3</v>
      </c>
      <c r="F8" s="111" t="s">
        <v>4</v>
      </c>
      <c r="G8" s="444" t="s">
        <v>178</v>
      </c>
      <c r="H8" s="220" t="s">
        <v>182</v>
      </c>
      <c r="I8" s="220" t="s">
        <v>158</v>
      </c>
      <c r="J8" s="219" t="s">
        <v>181</v>
      </c>
      <c r="K8" s="220" t="s">
        <v>180</v>
      </c>
      <c r="L8" s="249" t="s">
        <v>179</v>
      </c>
      <c r="M8" s="446" t="s">
        <v>172</v>
      </c>
    </row>
    <row r="9" spans="1:13" ht="27" thickBot="1">
      <c r="A9" s="32">
        <v>6</v>
      </c>
      <c r="B9" s="29"/>
      <c r="C9" s="11"/>
      <c r="D9" s="11"/>
      <c r="E9" s="11"/>
      <c r="F9" s="45"/>
      <c r="G9" s="94" t="s">
        <v>359</v>
      </c>
      <c r="H9" s="447" t="s">
        <v>224</v>
      </c>
      <c r="I9" s="236"/>
      <c r="J9" s="236"/>
      <c r="K9" s="426"/>
      <c r="L9" s="236"/>
      <c r="M9" s="217">
        <f>IF(H9="X",1,IF(I9="X",2,IF(J9="X",3,IF(K9="X",4,IF(L9="X",5,0)))))</f>
        <v>1</v>
      </c>
    </row>
    <row r="10" spans="1:13" ht="16.2" thickBot="1">
      <c r="A10" s="109" t="s">
        <v>41</v>
      </c>
      <c r="B10" s="110" t="s">
        <v>0</v>
      </c>
      <c r="C10" s="110" t="s">
        <v>1</v>
      </c>
      <c r="D10" s="110" t="s">
        <v>2</v>
      </c>
      <c r="E10" s="110" t="s">
        <v>3</v>
      </c>
      <c r="F10" s="111" t="s">
        <v>4</v>
      </c>
      <c r="G10" s="444" t="s">
        <v>183</v>
      </c>
      <c r="H10" s="222" t="s">
        <v>184</v>
      </c>
      <c r="I10" s="221" t="s">
        <v>161</v>
      </c>
      <c r="J10" s="222" t="s">
        <v>160</v>
      </c>
      <c r="K10" s="222" t="s">
        <v>162</v>
      </c>
      <c r="L10" s="532" t="s">
        <v>263</v>
      </c>
      <c r="M10" s="448" t="s">
        <v>172</v>
      </c>
    </row>
    <row r="11" spans="1:13" ht="18" customHeight="1" thickBot="1">
      <c r="A11" s="33">
        <v>7</v>
      </c>
      <c r="B11" s="30">
        <v>16</v>
      </c>
      <c r="C11" s="12" t="s">
        <v>5</v>
      </c>
      <c r="D11" s="12" t="s">
        <v>24</v>
      </c>
      <c r="E11" s="12" t="s">
        <v>13</v>
      </c>
      <c r="F11" s="195" t="s">
        <v>27</v>
      </c>
      <c r="G11" s="445" t="s">
        <v>159</v>
      </c>
      <c r="H11" s="415"/>
      <c r="I11" s="197" t="s">
        <v>224</v>
      </c>
      <c r="J11" s="197"/>
      <c r="K11" s="425"/>
      <c r="L11" s="198"/>
      <c r="M11" s="217">
        <f>IF(H11="X",1,IF(I11="X",2,IF(J11="X",3,IF(K11="X",4,IF(L11="X",5,0)))))</f>
        <v>2</v>
      </c>
    </row>
    <row r="12" spans="1:13" ht="18" customHeight="1" thickBot="1">
      <c r="A12" s="201"/>
      <c r="B12" s="202"/>
      <c r="C12" s="203"/>
      <c r="D12" s="203"/>
      <c r="E12" s="203"/>
      <c r="F12" s="204"/>
      <c r="G12" s="199"/>
      <c r="H12" s="196"/>
      <c r="I12" s="196"/>
      <c r="J12" s="196"/>
      <c r="K12" s="196"/>
      <c r="L12" s="196"/>
      <c r="M12" s="196"/>
    </row>
    <row r="13" spans="1:13" ht="41.4" thickBot="1">
      <c r="A13" s="223"/>
      <c r="B13" s="224"/>
      <c r="C13" s="225"/>
      <c r="D13" s="225"/>
      <c r="E13" s="225"/>
      <c r="F13" s="226"/>
      <c r="G13" s="416" t="s">
        <v>185</v>
      </c>
      <c r="H13" s="472" t="s">
        <v>256</v>
      </c>
      <c r="I13" s="473" t="s">
        <v>258</v>
      </c>
      <c r="J13" s="473" t="s">
        <v>257</v>
      </c>
      <c r="K13" s="473" t="s">
        <v>255</v>
      </c>
      <c r="L13" s="473" t="s">
        <v>254</v>
      </c>
      <c r="M13" s="440" t="s">
        <v>47</v>
      </c>
    </row>
    <row r="14" spans="1:13" ht="18" customHeight="1">
      <c r="A14" s="200">
        <v>8</v>
      </c>
      <c r="B14" s="28">
        <v>17</v>
      </c>
      <c r="C14" s="49" t="s">
        <v>5</v>
      </c>
      <c r="D14" s="49" t="s">
        <v>24</v>
      </c>
      <c r="E14" s="49" t="s">
        <v>15</v>
      </c>
      <c r="F14" s="50" t="s">
        <v>28</v>
      </c>
      <c r="G14" s="441" t="s">
        <v>259</v>
      </c>
      <c r="H14" s="427"/>
      <c r="I14" s="428"/>
      <c r="J14" s="428"/>
      <c r="K14" s="428"/>
      <c r="L14" s="429" t="s">
        <v>221</v>
      </c>
      <c r="M14" s="138">
        <f>IF(H14="X",1,IF(I14="X",2,IF(J14="X",3,IF(K14="X",4,IF(L14="X",5,0)))))</f>
        <v>5</v>
      </c>
    </row>
    <row r="15" spans="1:13" ht="18" customHeight="1">
      <c r="A15" s="32">
        <v>9</v>
      </c>
      <c r="B15" s="29"/>
      <c r="C15" s="11"/>
      <c r="D15" s="11"/>
      <c r="E15" s="11"/>
      <c r="F15" s="45"/>
      <c r="G15" s="442" t="s">
        <v>260</v>
      </c>
      <c r="H15" s="430"/>
      <c r="I15" s="431"/>
      <c r="J15" s="431"/>
      <c r="K15" s="431"/>
      <c r="L15" s="432" t="s">
        <v>221</v>
      </c>
      <c r="M15" s="247">
        <f>IF(H15="X",1,IF(I15="X",2,IF(J15="X",3,IF(K15="X",4,IF(L15="X",5,0)))))</f>
        <v>5</v>
      </c>
    </row>
    <row r="16" spans="1:13" ht="18" customHeight="1">
      <c r="A16" s="194">
        <v>10</v>
      </c>
      <c r="B16" s="29"/>
      <c r="C16" s="11"/>
      <c r="D16" s="11"/>
      <c r="E16" s="11"/>
      <c r="F16" s="45"/>
      <c r="G16" s="442" t="s">
        <v>261</v>
      </c>
      <c r="H16" s="430"/>
      <c r="I16" s="431"/>
      <c r="J16" s="431"/>
      <c r="K16" s="431"/>
      <c r="L16" s="432" t="s">
        <v>221</v>
      </c>
      <c r="M16" s="247">
        <f>IF(H16="X",1,IF(I16="X",2,IF(J16="X",3,IF(K16="X",4,IF(L16="X",5,0)))))</f>
        <v>5</v>
      </c>
    </row>
    <row r="17" spans="1:14" ht="18" customHeight="1" thickBot="1">
      <c r="A17" s="33">
        <v>11</v>
      </c>
      <c r="B17" s="30"/>
      <c r="C17" s="12"/>
      <c r="D17" s="12"/>
      <c r="E17" s="12"/>
      <c r="F17" s="195"/>
      <c r="G17" s="443" t="s">
        <v>262</v>
      </c>
      <c r="H17" s="433"/>
      <c r="I17" s="434"/>
      <c r="J17" s="434"/>
      <c r="K17" s="434"/>
      <c r="L17" s="435" t="s">
        <v>221</v>
      </c>
      <c r="M17" s="248">
        <f>IF(H17="X",1,IF(I17="X",2,IF(J17="X",3,IF(K17="X",4,IF(L17="X",5,0)))))</f>
        <v>5</v>
      </c>
      <c r="N17" s="449"/>
    </row>
    <row r="18" spans="1:14" ht="13.8" thickBot="1">
      <c r="H18" s="564" t="s">
        <v>364</v>
      </c>
      <c r="I18" s="565"/>
      <c r="J18" s="565"/>
      <c r="K18" s="565"/>
      <c r="L18" s="566"/>
      <c r="M18" s="471">
        <f>AVERAGE(M14:M17)</f>
        <v>5</v>
      </c>
    </row>
    <row r="19" spans="1:14" ht="12.75" hidden="1" customHeight="1">
      <c r="A19" s="1"/>
      <c r="B19" s="1"/>
      <c r="C19" s="1"/>
      <c r="D19" s="1"/>
      <c r="E19" s="1"/>
      <c r="F19" s="1"/>
      <c r="G19" s="1"/>
    </row>
    <row r="20" spans="1:14" ht="12.75" hidden="1" customHeight="1">
      <c r="A20" s="1"/>
      <c r="B20" s="1"/>
      <c r="C20" s="1"/>
      <c r="D20" s="1"/>
      <c r="E20" s="1"/>
      <c r="F20" s="1"/>
      <c r="G20" s="563" t="s">
        <v>62</v>
      </c>
      <c r="H20" s="563"/>
      <c r="I20" s="563"/>
      <c r="J20" s="563"/>
      <c r="K20" s="563"/>
      <c r="L20" s="563"/>
    </row>
    <row r="21" spans="1:14" ht="12.75" hidden="1" customHeight="1">
      <c r="A21" s="1"/>
      <c r="B21" s="1"/>
      <c r="C21" s="1"/>
      <c r="D21" s="1"/>
      <c r="E21" s="1"/>
      <c r="F21" s="1"/>
      <c r="G21" s="563" t="s">
        <v>63</v>
      </c>
      <c r="H21" s="563"/>
      <c r="I21" s="563"/>
      <c r="J21" s="563"/>
      <c r="K21" s="563"/>
      <c r="L21" s="563"/>
    </row>
    <row r="22" spans="1:14" ht="15" hidden="1">
      <c r="G22" s="41"/>
      <c r="I22" s="52" t="s">
        <v>43</v>
      </c>
      <c r="J22" s="52" t="s">
        <v>54</v>
      </c>
      <c r="K22" s="52"/>
      <c r="L22" s="52"/>
    </row>
    <row r="23" spans="1:14" ht="15.6" hidden="1">
      <c r="G23" s="42"/>
      <c r="I23" s="52" t="s">
        <v>44</v>
      </c>
      <c r="J23" s="52" t="s">
        <v>55</v>
      </c>
      <c r="K23" s="52"/>
      <c r="L23" s="52"/>
    </row>
    <row r="24" spans="1:14" ht="13.8" thickBot="1">
      <c r="A24" s="223"/>
      <c r="B24" s="224"/>
      <c r="C24" s="225"/>
      <c r="D24" s="225"/>
      <c r="E24" s="225"/>
      <c r="F24" s="226"/>
      <c r="G24" s="560" t="s">
        <v>250</v>
      </c>
      <c r="H24" s="561"/>
      <c r="I24" s="561"/>
      <c r="J24" s="561"/>
      <c r="K24" s="561"/>
      <c r="L24" s="561"/>
      <c r="M24" s="562"/>
    </row>
    <row r="25" spans="1:14" ht="18" customHeight="1" thickBot="1">
      <c r="A25" s="113">
        <v>12</v>
      </c>
      <c r="B25" s="205"/>
      <c r="C25" s="206"/>
      <c r="D25" s="206"/>
      <c r="E25" s="206"/>
      <c r="F25" s="207"/>
      <c r="G25" s="235" t="s">
        <v>152</v>
      </c>
      <c r="H25" s="436" t="s">
        <v>171</v>
      </c>
      <c r="I25" s="437" t="s">
        <v>251</v>
      </c>
      <c r="J25" s="438"/>
      <c r="K25" s="438"/>
      <c r="L25" s="438"/>
      <c r="M25" s="439"/>
    </row>
    <row r="26" spans="1:14" ht="18" customHeight="1" thickBot="1">
      <c r="A26" s="228">
        <v>13</v>
      </c>
      <c r="B26" s="229"/>
      <c r="C26" s="230"/>
      <c r="D26" s="230"/>
      <c r="E26" s="230"/>
      <c r="F26" s="231"/>
      <c r="G26" s="212" t="s">
        <v>153</v>
      </c>
      <c r="H26" s="557" t="s">
        <v>239</v>
      </c>
      <c r="I26" s="558"/>
      <c r="J26" s="558"/>
      <c r="K26" s="558"/>
      <c r="L26" s="558"/>
      <c r="M26" s="559"/>
    </row>
    <row r="27" spans="1:14" ht="18" customHeight="1" thickBot="1">
      <c r="A27" s="201"/>
      <c r="B27" s="201"/>
      <c r="C27" s="232"/>
      <c r="D27" s="232"/>
      <c r="E27" s="232"/>
      <c r="F27" s="233"/>
      <c r="G27" s="199"/>
      <c r="H27" s="438"/>
      <c r="I27" s="438"/>
      <c r="J27" s="438"/>
      <c r="K27" s="438"/>
      <c r="L27" s="438"/>
      <c r="M27" s="438"/>
    </row>
    <row r="28" spans="1:14" ht="30" customHeight="1" thickBot="1">
      <c r="A28" s="88">
        <v>14</v>
      </c>
      <c r="B28" s="205">
        <v>11</v>
      </c>
      <c r="C28" s="206" t="s">
        <v>5</v>
      </c>
      <c r="D28" s="206" t="s">
        <v>24</v>
      </c>
      <c r="E28" s="206" t="s">
        <v>11</v>
      </c>
      <c r="F28" s="207" t="s">
        <v>26</v>
      </c>
      <c r="G28" s="234" t="s">
        <v>174</v>
      </c>
      <c r="H28" s="558" t="s">
        <v>240</v>
      </c>
      <c r="I28" s="559"/>
      <c r="J28" s="557" t="s">
        <v>241</v>
      </c>
      <c r="K28" s="559"/>
      <c r="L28" s="557" t="s">
        <v>242</v>
      </c>
      <c r="M28" s="559"/>
    </row>
    <row r="29" spans="1:14">
      <c r="H29" s="123"/>
      <c r="I29" s="123"/>
      <c r="J29" s="123"/>
      <c r="K29" s="123"/>
      <c r="L29" s="123"/>
      <c r="M29" s="123"/>
    </row>
  </sheetData>
  <protectedRanges>
    <protectedRange sqref="H2:L3 I4:L5 H5 H12 L7 I9:L9 H25:L28 I11:L12 H14:L17 H1:M1 H6:M6 H8:M8 K10 H10:J10 L10:M10" name="Intervallo1_1"/>
  </protectedRanges>
  <mergeCells count="10">
    <mergeCell ref="H4:M4"/>
    <mergeCell ref="H5:M5"/>
    <mergeCell ref="H26:M26"/>
    <mergeCell ref="H28:I28"/>
    <mergeCell ref="J28:K28"/>
    <mergeCell ref="L28:M28"/>
    <mergeCell ref="G24:M24"/>
    <mergeCell ref="G20:L20"/>
    <mergeCell ref="G21:L21"/>
    <mergeCell ref="H18:L18"/>
  </mergeCells>
  <printOptions horizontalCentered="1" verticalCentered="1"/>
  <pageMargins left="0.37" right="0.74803149606299213" top="0.91" bottom="0.27559055118110237" header="0.5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"/>
  <sheetViews>
    <sheetView workbookViewId="0">
      <selection activeCell="N20" sqref="N20"/>
    </sheetView>
  </sheetViews>
  <sheetFormatPr defaultRowHeight="13.2"/>
  <cols>
    <col min="1" max="1" width="3.5546875" bestFit="1" customWidth="1"/>
    <col min="2" max="2" width="3" hidden="1" customWidth="1"/>
    <col min="3" max="5" width="4.21875" hidden="1" customWidth="1"/>
    <col min="6" max="6" width="19.6640625" hidden="1" customWidth="1"/>
    <col min="7" max="7" width="72.109375" customWidth="1"/>
    <col min="8" max="8" width="16.77734375" customWidth="1"/>
    <col min="9" max="9" width="12.6640625" customWidth="1"/>
    <col min="10" max="10" width="14.21875" customWidth="1"/>
    <col min="11" max="11" width="9.5546875" customWidth="1"/>
    <col min="12" max="12" width="12.88671875" customWidth="1"/>
    <col min="14" max="14" width="43.44140625" style="417" customWidth="1"/>
  </cols>
  <sheetData>
    <row r="1" spans="1:14" ht="37.799999999999997" customHeight="1" thickBot="1">
      <c r="A1" s="71" t="s">
        <v>41</v>
      </c>
      <c r="B1" s="72" t="s">
        <v>0</v>
      </c>
      <c r="C1" s="72" t="s">
        <v>1</v>
      </c>
      <c r="D1" s="72" t="s">
        <v>2</v>
      </c>
      <c r="E1" s="72" t="s">
        <v>3</v>
      </c>
      <c r="F1" s="75" t="s">
        <v>4</v>
      </c>
      <c r="G1" s="76" t="s">
        <v>102</v>
      </c>
      <c r="H1" s="418" t="s">
        <v>256</v>
      </c>
      <c r="I1" s="418" t="s">
        <v>258</v>
      </c>
      <c r="J1" s="419" t="s">
        <v>257</v>
      </c>
      <c r="K1" s="419" t="s">
        <v>255</v>
      </c>
      <c r="L1" s="420" t="s">
        <v>277</v>
      </c>
      <c r="M1" s="105" t="s">
        <v>47</v>
      </c>
    </row>
    <row r="2" spans="1:14" ht="19.8" customHeight="1">
      <c r="A2" s="31">
        <v>1</v>
      </c>
      <c r="B2" s="29">
        <v>2</v>
      </c>
      <c r="C2" s="11" t="s">
        <v>5</v>
      </c>
      <c r="D2" s="11" t="s">
        <v>24</v>
      </c>
      <c r="E2" s="11" t="s">
        <v>7</v>
      </c>
      <c r="F2" s="45" t="s">
        <v>25</v>
      </c>
      <c r="G2" s="107" t="s">
        <v>77</v>
      </c>
      <c r="H2" s="63" t="s">
        <v>221</v>
      </c>
      <c r="I2" s="63"/>
      <c r="J2" s="63"/>
      <c r="K2" s="63"/>
      <c r="L2" s="101"/>
      <c r="M2" s="341">
        <f>IF(H2="X",1,IF(I2="X",2,IF(J2="X",3,IF(K2="X",4,IF(L2="X",5,0)))))</f>
        <v>1</v>
      </c>
      <c r="N2" s="199"/>
    </row>
    <row r="3" spans="1:14" ht="18" customHeight="1">
      <c r="A3" s="32">
        <v>2</v>
      </c>
      <c r="B3" s="29">
        <v>4</v>
      </c>
      <c r="C3" s="11" t="s">
        <v>5</v>
      </c>
      <c r="D3" s="11" t="s">
        <v>24</v>
      </c>
      <c r="E3" s="11" t="s">
        <v>7</v>
      </c>
      <c r="F3" s="45" t="s">
        <v>25</v>
      </c>
      <c r="G3" s="95" t="s">
        <v>360</v>
      </c>
      <c r="H3" s="64"/>
      <c r="I3" s="64"/>
      <c r="J3" s="64" t="s">
        <v>224</v>
      </c>
      <c r="K3" s="64"/>
      <c r="L3" s="102"/>
      <c r="M3" s="342">
        <f>IF(H3="X",1,IF(I3="X",2,IF(J3="X",3,IF(K3="X",4,IF(L3="X",5,0)))))</f>
        <v>3</v>
      </c>
    </row>
    <row r="4" spans="1:14" ht="18" customHeight="1">
      <c r="A4" s="32">
        <v>3</v>
      </c>
      <c r="B4" s="29">
        <v>11</v>
      </c>
      <c r="C4" s="11" t="s">
        <v>5</v>
      </c>
      <c r="D4" s="11" t="s">
        <v>24</v>
      </c>
      <c r="E4" s="11" t="s">
        <v>11</v>
      </c>
      <c r="F4" s="45" t="s">
        <v>26</v>
      </c>
      <c r="G4" s="95" t="s">
        <v>78</v>
      </c>
      <c r="H4" s="64"/>
      <c r="I4" s="64" t="s">
        <v>224</v>
      </c>
      <c r="J4" s="64" t="s">
        <v>224</v>
      </c>
      <c r="K4" s="64"/>
      <c r="L4" s="102"/>
      <c r="M4" s="342">
        <f t="shared" ref="M4:M11" si="0">IF(H4="X",1,IF(I4="X",2,IF(J4="X",3,IF(K4="X",4,IF(L4="X",5,0)))))</f>
        <v>2</v>
      </c>
      <c r="N4" s="199"/>
    </row>
    <row r="5" spans="1:14" ht="22.2" customHeight="1">
      <c r="A5" s="32">
        <v>4</v>
      </c>
      <c r="B5" s="29">
        <v>12</v>
      </c>
      <c r="C5" s="11" t="s">
        <v>5</v>
      </c>
      <c r="D5" s="11" t="s">
        <v>24</v>
      </c>
      <c r="E5" s="11" t="s">
        <v>11</v>
      </c>
      <c r="F5" s="45" t="s">
        <v>26</v>
      </c>
      <c r="G5" s="95" t="s">
        <v>253</v>
      </c>
      <c r="H5" s="64"/>
      <c r="I5" s="64" t="s">
        <v>224</v>
      </c>
      <c r="J5" s="64"/>
      <c r="K5" s="64"/>
      <c r="L5" s="102"/>
      <c r="M5" s="342">
        <f t="shared" si="0"/>
        <v>2</v>
      </c>
      <c r="N5" s="199"/>
    </row>
    <row r="6" spans="1:14" ht="17.399999999999999" customHeight="1">
      <c r="A6" s="32">
        <v>5</v>
      </c>
      <c r="B6" s="29"/>
      <c r="C6" s="11"/>
      <c r="D6" s="11"/>
      <c r="E6" s="11"/>
      <c r="F6" s="45"/>
      <c r="G6" s="95" t="s">
        <v>195</v>
      </c>
      <c r="H6" s="64"/>
      <c r="I6" s="64" t="s">
        <v>224</v>
      </c>
      <c r="J6" s="64"/>
      <c r="K6" s="64"/>
      <c r="L6" s="102"/>
      <c r="M6" s="342">
        <f t="shared" si="0"/>
        <v>2</v>
      </c>
    </row>
    <row r="7" spans="1:14" ht="18" customHeight="1">
      <c r="A7" s="32">
        <v>6</v>
      </c>
      <c r="B7" s="29">
        <v>14</v>
      </c>
      <c r="C7" s="11" t="s">
        <v>5</v>
      </c>
      <c r="D7" s="11" t="s">
        <v>24</v>
      </c>
      <c r="E7" s="11" t="s">
        <v>13</v>
      </c>
      <c r="F7" s="45" t="s">
        <v>27</v>
      </c>
      <c r="G7" s="95" t="s">
        <v>79</v>
      </c>
      <c r="H7" s="64"/>
      <c r="I7" s="64" t="s">
        <v>224</v>
      </c>
      <c r="J7" s="64"/>
      <c r="K7" s="64"/>
      <c r="L7" s="102"/>
      <c r="M7" s="342">
        <f t="shared" si="0"/>
        <v>2</v>
      </c>
    </row>
    <row r="8" spans="1:14" ht="22.8" customHeight="1">
      <c r="A8" s="32">
        <v>7</v>
      </c>
      <c r="B8" s="29">
        <v>16</v>
      </c>
      <c r="C8" s="11" t="s">
        <v>5</v>
      </c>
      <c r="D8" s="11" t="s">
        <v>24</v>
      </c>
      <c r="E8" s="11" t="s">
        <v>13</v>
      </c>
      <c r="F8" s="45" t="s">
        <v>27</v>
      </c>
      <c r="G8" s="95" t="s">
        <v>80</v>
      </c>
      <c r="H8" s="64"/>
      <c r="I8" s="64"/>
      <c r="J8" s="64"/>
      <c r="K8" s="64"/>
      <c r="L8" s="64" t="s">
        <v>224</v>
      </c>
      <c r="M8" s="342">
        <f t="shared" si="0"/>
        <v>5</v>
      </c>
    </row>
    <row r="9" spans="1:14" ht="18" customHeight="1">
      <c r="A9" s="32">
        <v>8</v>
      </c>
      <c r="B9" s="29">
        <v>17</v>
      </c>
      <c r="C9" s="11" t="s">
        <v>5</v>
      </c>
      <c r="D9" s="11" t="s">
        <v>24</v>
      </c>
      <c r="E9" s="11" t="s">
        <v>15</v>
      </c>
      <c r="F9" s="45" t="s">
        <v>28</v>
      </c>
      <c r="G9" s="95" t="s">
        <v>81</v>
      </c>
      <c r="H9" s="64"/>
      <c r="I9" s="64"/>
      <c r="J9" s="64"/>
      <c r="K9" s="64"/>
      <c r="L9" s="64" t="s">
        <v>224</v>
      </c>
      <c r="M9" s="342">
        <f t="shared" si="0"/>
        <v>5</v>
      </c>
      <c r="N9" s="199"/>
    </row>
    <row r="10" spans="1:14" ht="18" customHeight="1">
      <c r="A10" s="32">
        <v>9</v>
      </c>
      <c r="B10" s="29"/>
      <c r="C10" s="11"/>
      <c r="D10" s="11"/>
      <c r="E10" s="11"/>
      <c r="F10" s="45"/>
      <c r="G10" s="95" t="s">
        <v>82</v>
      </c>
      <c r="H10" s="64"/>
      <c r="I10" s="64"/>
      <c r="J10" s="64"/>
      <c r="K10" s="64" t="s">
        <v>221</v>
      </c>
      <c r="L10" s="102"/>
      <c r="M10" s="342">
        <f t="shared" si="0"/>
        <v>4</v>
      </c>
    </row>
    <row r="11" spans="1:14" ht="18" customHeight="1" thickBot="1">
      <c r="A11" s="33">
        <v>10</v>
      </c>
      <c r="B11" s="29">
        <v>19</v>
      </c>
      <c r="C11" s="11" t="s">
        <v>5</v>
      </c>
      <c r="D11" s="11" t="s">
        <v>24</v>
      </c>
      <c r="E11" s="11" t="s">
        <v>29</v>
      </c>
      <c r="F11" s="45" t="s">
        <v>30</v>
      </c>
      <c r="G11" s="108" t="s">
        <v>83</v>
      </c>
      <c r="H11" s="65"/>
      <c r="I11" s="65"/>
      <c r="J11" s="65"/>
      <c r="K11" s="65" t="s">
        <v>221</v>
      </c>
      <c r="L11" s="103"/>
      <c r="M11" s="343">
        <f t="shared" si="0"/>
        <v>4</v>
      </c>
    </row>
    <row r="12" spans="1:14" ht="13.8" thickBot="1">
      <c r="A12" s="56"/>
      <c r="B12" s="43"/>
      <c r="C12" s="43"/>
      <c r="D12" s="43"/>
      <c r="E12" s="43"/>
      <c r="F12" s="51"/>
      <c r="G12" s="18" t="s">
        <v>69</v>
      </c>
      <c r="H12" s="568">
        <f>AVERAGE(M2:M11)</f>
        <v>3</v>
      </c>
      <c r="I12" s="569"/>
      <c r="J12" s="569"/>
      <c r="K12" s="569"/>
      <c r="L12" s="569"/>
      <c r="M12" s="570"/>
    </row>
    <row r="14" spans="1:14" ht="12.75" hidden="1" customHeight="1">
      <c r="A14" s="1"/>
      <c r="B14" s="1"/>
      <c r="C14" s="1"/>
      <c r="D14" s="1"/>
      <c r="E14" s="1"/>
      <c r="F14" s="1"/>
      <c r="G14" s="1"/>
    </row>
    <row r="15" spans="1:14" ht="12.75" hidden="1" customHeight="1">
      <c r="A15" s="1"/>
      <c r="B15" s="1"/>
      <c r="C15" s="1"/>
      <c r="D15" s="1"/>
      <c r="E15" s="1"/>
      <c r="F15" s="1"/>
      <c r="G15" s="563" t="s">
        <v>62</v>
      </c>
      <c r="H15" s="563"/>
      <c r="I15" s="563"/>
      <c r="J15" s="563"/>
      <c r="K15" s="563"/>
      <c r="L15" s="563"/>
    </row>
    <row r="16" spans="1:14" ht="12.75" hidden="1" customHeight="1">
      <c r="A16" s="1"/>
      <c r="B16" s="1"/>
      <c r="C16" s="1"/>
      <c r="D16" s="1"/>
      <c r="E16" s="1"/>
      <c r="F16" s="1"/>
      <c r="G16" s="563" t="s">
        <v>63</v>
      </c>
      <c r="H16" s="563"/>
      <c r="I16" s="563"/>
      <c r="J16" s="563"/>
      <c r="K16" s="563"/>
      <c r="L16" s="563"/>
    </row>
    <row r="17" spans="7:14" ht="15" hidden="1">
      <c r="G17" s="41"/>
      <c r="I17" s="52" t="s">
        <v>43</v>
      </c>
      <c r="J17" s="52" t="s">
        <v>54</v>
      </c>
      <c r="K17" s="52"/>
      <c r="L17" s="52"/>
    </row>
    <row r="18" spans="7:14" ht="15.6" hidden="1">
      <c r="G18" s="42"/>
      <c r="I18" s="52" t="s">
        <v>44</v>
      </c>
      <c r="J18" s="52" t="s">
        <v>55</v>
      </c>
      <c r="K18" s="52"/>
      <c r="L18" s="52"/>
    </row>
    <row r="19" spans="7:14">
      <c r="G19" s="567" t="s">
        <v>57</v>
      </c>
      <c r="H19" s="567"/>
      <c r="I19" s="567"/>
      <c r="J19" s="567"/>
      <c r="K19" s="567"/>
      <c r="L19" s="567"/>
    </row>
    <row r="20" spans="7:14">
      <c r="G20" s="567" t="s">
        <v>196</v>
      </c>
      <c r="H20" s="567"/>
      <c r="I20" s="567"/>
      <c r="J20" s="567"/>
      <c r="K20" s="567"/>
      <c r="L20" s="567"/>
      <c r="M20" s="567"/>
      <c r="N20" s="199"/>
    </row>
    <row r="21" spans="7:14">
      <c r="N21" s="199"/>
    </row>
    <row r="23" spans="7:14">
      <c r="N23" s="199"/>
    </row>
  </sheetData>
  <protectedRanges>
    <protectedRange sqref="H2:L11" name="Intervallo1_1"/>
  </protectedRanges>
  <mergeCells count="5">
    <mergeCell ref="G20:M20"/>
    <mergeCell ref="G19:L19"/>
    <mergeCell ref="G15:L15"/>
    <mergeCell ref="G16:L16"/>
    <mergeCell ref="H12:M12"/>
  </mergeCells>
  <phoneticPr fontId="4" type="noConversion"/>
  <printOptions horizontalCentered="1" verticalCentered="1"/>
  <pageMargins left="0.37" right="0.74803149606299213" top="0.91" bottom="0.27559055118110237" header="0.5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0"/>
  <sheetViews>
    <sheetView zoomScaleNormal="140" workbookViewId="0">
      <selection activeCell="M22" sqref="M22"/>
    </sheetView>
  </sheetViews>
  <sheetFormatPr defaultRowHeight="13.2"/>
  <cols>
    <col min="1" max="1" width="3.109375" style="1" bestFit="1" customWidth="1"/>
    <col min="2" max="2" width="3.77734375" style="1" hidden="1" customWidth="1"/>
    <col min="3" max="3" width="4.6640625" style="1" hidden="1" customWidth="1"/>
    <col min="4" max="4" width="4" style="1" hidden="1" customWidth="1"/>
    <col min="5" max="5" width="4.33203125" style="1" hidden="1" customWidth="1"/>
    <col min="6" max="6" width="24" style="1" hidden="1" customWidth="1"/>
    <col min="7" max="7" width="64" style="1" customWidth="1"/>
    <col min="8" max="8" width="18.44140625" customWidth="1"/>
    <col min="9" max="9" width="14.33203125" customWidth="1"/>
    <col min="10" max="10" width="17.109375" customWidth="1"/>
    <col min="11" max="11" width="14.33203125" customWidth="1"/>
    <col min="12" max="12" width="12.6640625" customWidth="1"/>
    <col min="14" max="14" width="28" customWidth="1"/>
  </cols>
  <sheetData>
    <row r="1" spans="1:13" s="8" customFormat="1" ht="31.2" thickBot="1">
      <c r="A1" s="66" t="s">
        <v>41</v>
      </c>
      <c r="B1" s="67" t="s">
        <v>0</v>
      </c>
      <c r="C1" s="67" t="s">
        <v>1</v>
      </c>
      <c r="D1" s="67" t="s">
        <v>2</v>
      </c>
      <c r="E1" s="68" t="s">
        <v>3</v>
      </c>
      <c r="F1" s="69" t="s">
        <v>4</v>
      </c>
      <c r="G1" s="70" t="s">
        <v>106</v>
      </c>
      <c r="H1" s="418" t="s">
        <v>256</v>
      </c>
      <c r="I1" s="418" t="s">
        <v>258</v>
      </c>
      <c r="J1" s="419" t="s">
        <v>257</v>
      </c>
      <c r="K1" s="419" t="s">
        <v>255</v>
      </c>
      <c r="L1" s="420" t="s">
        <v>277</v>
      </c>
      <c r="M1" s="106" t="s">
        <v>47</v>
      </c>
    </row>
    <row r="2" spans="1:13" ht="18" customHeight="1">
      <c r="A2" s="31">
        <v>1</v>
      </c>
      <c r="B2" s="28">
        <v>1</v>
      </c>
      <c r="C2" s="2" t="s">
        <v>5</v>
      </c>
      <c r="D2" s="2" t="s">
        <v>6</v>
      </c>
      <c r="E2" s="3" t="s">
        <v>7</v>
      </c>
      <c r="F2" s="34" t="s">
        <v>8</v>
      </c>
      <c r="G2" s="100" t="s">
        <v>65</v>
      </c>
      <c r="H2" s="63" t="s">
        <v>224</v>
      </c>
      <c r="I2" s="63"/>
      <c r="J2" s="63"/>
      <c r="K2" s="63"/>
      <c r="L2" s="101"/>
      <c r="M2" s="337">
        <f>IF(H2="X",1,IF(I2="X",2,IF(J2="X",3,IF(K2="X",4,IF(L2="X",5,0)))))</f>
        <v>1</v>
      </c>
    </row>
    <row r="3" spans="1:13" ht="18" customHeight="1">
      <c r="A3" s="32">
        <v>2</v>
      </c>
      <c r="B3" s="29">
        <v>3</v>
      </c>
      <c r="C3" s="4" t="s">
        <v>5</v>
      </c>
      <c r="D3" s="4" t="s">
        <v>6</v>
      </c>
      <c r="E3" s="5" t="s">
        <v>7</v>
      </c>
      <c r="F3" s="35" t="s">
        <v>8</v>
      </c>
      <c r="G3" s="92" t="s">
        <v>243</v>
      </c>
      <c r="H3" s="64" t="s">
        <v>224</v>
      </c>
      <c r="I3" s="64"/>
      <c r="J3" s="64"/>
      <c r="K3" s="64"/>
      <c r="L3" s="102"/>
      <c r="M3" s="335">
        <f t="shared" ref="M3:M11" si="0">IF(H3="X",1,IF(I3="X",2,IF(J3="X",3,IF(K3="X",4,IF(L3="X",5,0)))))</f>
        <v>1</v>
      </c>
    </row>
    <row r="4" spans="1:13" ht="20.399999999999999" customHeight="1">
      <c r="A4" s="32">
        <v>3</v>
      </c>
      <c r="B4" s="29">
        <v>6</v>
      </c>
      <c r="C4" s="4" t="s">
        <v>5</v>
      </c>
      <c r="D4" s="4" t="s">
        <v>6</v>
      </c>
      <c r="E4" s="5" t="s">
        <v>9</v>
      </c>
      <c r="F4" s="35" t="s">
        <v>10</v>
      </c>
      <c r="G4" s="92" t="s">
        <v>244</v>
      </c>
      <c r="H4" s="64" t="s">
        <v>224</v>
      </c>
      <c r="I4" s="64"/>
      <c r="J4" s="64"/>
      <c r="K4" s="64"/>
      <c r="L4" s="102"/>
      <c r="M4" s="335">
        <f t="shared" si="0"/>
        <v>1</v>
      </c>
    </row>
    <row r="5" spans="1:13" ht="18" customHeight="1">
      <c r="A5" s="32">
        <v>4</v>
      </c>
      <c r="B5" s="29">
        <v>8</v>
      </c>
      <c r="C5" s="4" t="s">
        <v>5</v>
      </c>
      <c r="D5" s="4" t="s">
        <v>6</v>
      </c>
      <c r="E5" s="5" t="s">
        <v>9</v>
      </c>
      <c r="F5" s="35" t="s">
        <v>10</v>
      </c>
      <c r="G5" s="92" t="s">
        <v>66</v>
      </c>
      <c r="H5" s="64" t="s">
        <v>224</v>
      </c>
      <c r="I5" s="64"/>
      <c r="J5" s="64"/>
      <c r="K5" s="64"/>
      <c r="L5" s="102"/>
      <c r="M5" s="335">
        <f t="shared" si="0"/>
        <v>1</v>
      </c>
    </row>
    <row r="6" spans="1:13" ht="18" customHeight="1">
      <c r="A6" s="32">
        <v>5</v>
      </c>
      <c r="B6" s="29">
        <v>9</v>
      </c>
      <c r="C6" s="4" t="s">
        <v>5</v>
      </c>
      <c r="D6" s="4" t="s">
        <v>6</v>
      </c>
      <c r="E6" s="5" t="s">
        <v>11</v>
      </c>
      <c r="F6" s="35" t="s">
        <v>12</v>
      </c>
      <c r="G6" s="92" t="s">
        <v>67</v>
      </c>
      <c r="H6" s="64" t="s">
        <v>224</v>
      </c>
      <c r="I6" s="64"/>
      <c r="J6" s="64"/>
      <c r="K6" s="64"/>
      <c r="L6" s="102"/>
      <c r="M6" s="335">
        <f t="shared" si="0"/>
        <v>1</v>
      </c>
    </row>
    <row r="7" spans="1:13" ht="18" customHeight="1">
      <c r="A7" s="32">
        <v>6</v>
      </c>
      <c r="B7" s="29">
        <v>11</v>
      </c>
      <c r="C7" s="4" t="s">
        <v>5</v>
      </c>
      <c r="D7" s="4" t="s">
        <v>6</v>
      </c>
      <c r="E7" s="5" t="s">
        <v>11</v>
      </c>
      <c r="F7" s="35" t="s">
        <v>12</v>
      </c>
      <c r="G7" s="93" t="s">
        <v>289</v>
      </c>
      <c r="H7" s="64" t="s">
        <v>224</v>
      </c>
      <c r="I7" s="64"/>
      <c r="J7" s="64"/>
      <c r="K7" s="64"/>
      <c r="L7" s="102"/>
      <c r="M7" s="335">
        <f t="shared" si="0"/>
        <v>1</v>
      </c>
    </row>
    <row r="8" spans="1:13" ht="18" customHeight="1">
      <c r="A8" s="32">
        <v>7</v>
      </c>
      <c r="B8" s="29">
        <v>12</v>
      </c>
      <c r="C8" s="4" t="s">
        <v>5</v>
      </c>
      <c r="D8" s="4" t="s">
        <v>6</v>
      </c>
      <c r="E8" s="5" t="s">
        <v>11</v>
      </c>
      <c r="F8" s="35" t="s">
        <v>12</v>
      </c>
      <c r="G8" s="92" t="s">
        <v>245</v>
      </c>
      <c r="H8" s="64" t="s">
        <v>224</v>
      </c>
      <c r="I8" s="64"/>
      <c r="J8" s="64"/>
      <c r="K8" s="64"/>
      <c r="L8" s="102"/>
      <c r="M8" s="335">
        <f t="shared" si="0"/>
        <v>1</v>
      </c>
    </row>
    <row r="9" spans="1:13" ht="18" customHeight="1">
      <c r="A9" s="32">
        <v>8</v>
      </c>
      <c r="B9" s="29">
        <v>15</v>
      </c>
      <c r="C9" s="4" t="s">
        <v>5</v>
      </c>
      <c r="D9" s="4" t="s">
        <v>6</v>
      </c>
      <c r="E9" s="5" t="s">
        <v>13</v>
      </c>
      <c r="F9" s="35" t="s">
        <v>14</v>
      </c>
      <c r="G9" s="128" t="s">
        <v>266</v>
      </c>
      <c r="H9" s="64" t="s">
        <v>224</v>
      </c>
      <c r="I9" s="64"/>
      <c r="J9" s="64"/>
      <c r="K9" s="64"/>
      <c r="L9" s="102"/>
      <c r="M9" s="335">
        <f t="shared" si="0"/>
        <v>1</v>
      </c>
    </row>
    <row r="10" spans="1:13" ht="18" customHeight="1">
      <c r="A10" s="32">
        <v>9</v>
      </c>
      <c r="B10" s="29">
        <v>16</v>
      </c>
      <c r="C10" s="4" t="s">
        <v>5</v>
      </c>
      <c r="D10" s="4" t="s">
        <v>6</v>
      </c>
      <c r="E10" s="5" t="s">
        <v>13</v>
      </c>
      <c r="F10" s="35" t="s">
        <v>14</v>
      </c>
      <c r="G10" s="128" t="s">
        <v>267</v>
      </c>
      <c r="H10" s="64" t="s">
        <v>224</v>
      </c>
      <c r="I10" s="64"/>
      <c r="J10" s="64"/>
      <c r="K10" s="64"/>
      <c r="L10" s="102"/>
      <c r="M10" s="335">
        <f t="shared" si="0"/>
        <v>1</v>
      </c>
    </row>
    <row r="11" spans="1:13" ht="18" customHeight="1" thickBot="1">
      <c r="A11" s="33">
        <v>10</v>
      </c>
      <c r="B11" s="30">
        <v>20</v>
      </c>
      <c r="C11" s="6" t="s">
        <v>5</v>
      </c>
      <c r="D11" s="6" t="s">
        <v>6</v>
      </c>
      <c r="E11" s="7" t="s">
        <v>15</v>
      </c>
      <c r="F11" s="36" t="s">
        <v>16</v>
      </c>
      <c r="G11" s="467" t="s">
        <v>68</v>
      </c>
      <c r="H11" s="65" t="s">
        <v>224</v>
      </c>
      <c r="I11" s="65"/>
      <c r="J11" s="65"/>
      <c r="K11" s="65"/>
      <c r="L11" s="103"/>
      <c r="M11" s="336">
        <f t="shared" si="0"/>
        <v>1</v>
      </c>
    </row>
    <row r="12" spans="1:13" ht="13.8" thickBot="1">
      <c r="G12" s="18" t="s">
        <v>69</v>
      </c>
      <c r="H12" s="571">
        <f>AVERAGE(M2:M11)</f>
        <v>1</v>
      </c>
      <c r="I12" s="572"/>
      <c r="J12" s="572"/>
      <c r="K12" s="572"/>
      <c r="L12" s="572"/>
      <c r="M12" s="573"/>
    </row>
    <row r="14" spans="1:13" ht="13.8" hidden="1" thickBot="1"/>
    <row r="15" spans="1:13" ht="13.8" hidden="1" thickBot="1"/>
    <row r="16" spans="1:13" ht="13.8" hidden="1" thickBot="1"/>
    <row r="17" spans="7:13" ht="13.8" hidden="1" thickBot="1"/>
    <row r="18" spans="7:13" ht="13.8" hidden="1" thickBot="1"/>
    <row r="19" spans="7:13">
      <c r="G19" s="567" t="s">
        <v>196</v>
      </c>
      <c r="H19" s="567"/>
      <c r="I19" s="567"/>
      <c r="J19" s="567"/>
      <c r="K19" s="567"/>
      <c r="L19" s="567"/>
      <c r="M19" s="567"/>
    </row>
    <row r="20" spans="7:13">
      <c r="G20" s="563"/>
      <c r="H20" s="563"/>
    </row>
  </sheetData>
  <protectedRanges>
    <protectedRange sqref="H2:L11" name="Intervallo1"/>
  </protectedRanges>
  <mergeCells count="3">
    <mergeCell ref="G20:H20"/>
    <mergeCell ref="H12:M12"/>
    <mergeCell ref="G19:M19"/>
  </mergeCells>
  <phoneticPr fontId="4" type="noConversion"/>
  <printOptions horizontalCentered="1" verticalCentered="1"/>
  <pageMargins left="0.35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workbookViewId="0">
      <selection activeCell="J29" sqref="J29"/>
    </sheetView>
  </sheetViews>
  <sheetFormatPr defaultRowHeight="13.2"/>
  <cols>
    <col min="1" max="1" width="3.5546875" bestFit="1" customWidth="1"/>
    <col min="2" max="2" width="3" hidden="1" customWidth="1"/>
    <col min="3" max="5" width="4.21875" hidden="1" customWidth="1"/>
    <col min="6" max="6" width="19.6640625" hidden="1" customWidth="1"/>
    <col min="7" max="7" width="63.21875" customWidth="1"/>
    <col min="8" max="8" width="11.44140625" customWidth="1"/>
    <col min="9" max="9" width="12.6640625" customWidth="1"/>
    <col min="10" max="10" width="13.77734375" customWidth="1"/>
    <col min="11" max="11" width="11.88671875" customWidth="1"/>
    <col min="12" max="12" width="12.6640625" customWidth="1"/>
    <col min="13" max="13" width="9" customWidth="1"/>
    <col min="14" max="14" width="49.21875" bestFit="1" customWidth="1"/>
  </cols>
  <sheetData>
    <row r="1" spans="1:14" ht="31.2" thickBot="1">
      <c r="A1" s="71" t="s">
        <v>41</v>
      </c>
      <c r="B1" s="72" t="s">
        <v>0</v>
      </c>
      <c r="C1" s="72" t="s">
        <v>1</v>
      </c>
      <c r="D1" s="72" t="s">
        <v>2</v>
      </c>
      <c r="E1" s="72" t="s">
        <v>3</v>
      </c>
      <c r="F1" s="75" t="s">
        <v>4</v>
      </c>
      <c r="G1" s="76" t="s">
        <v>104</v>
      </c>
      <c r="H1" s="418" t="s">
        <v>256</v>
      </c>
      <c r="I1" s="418" t="s">
        <v>258</v>
      </c>
      <c r="J1" s="419" t="s">
        <v>257</v>
      </c>
      <c r="K1" s="419" t="s">
        <v>255</v>
      </c>
      <c r="L1" s="420" t="s">
        <v>277</v>
      </c>
      <c r="M1" s="105" t="s">
        <v>47</v>
      </c>
    </row>
    <row r="2" spans="1:14" ht="18" customHeight="1">
      <c r="A2" s="31">
        <v>1</v>
      </c>
      <c r="B2" s="29">
        <v>2</v>
      </c>
      <c r="C2" s="11" t="s">
        <v>5</v>
      </c>
      <c r="D2" s="11" t="s">
        <v>24</v>
      </c>
      <c r="E2" s="11" t="s">
        <v>7</v>
      </c>
      <c r="F2" s="45" t="s">
        <v>25</v>
      </c>
      <c r="G2" s="330" t="s">
        <v>268</v>
      </c>
      <c r="H2" s="118"/>
      <c r="I2" s="63" t="s">
        <v>221</v>
      </c>
      <c r="J2" s="63"/>
      <c r="K2" s="63"/>
      <c r="L2" s="101"/>
      <c r="M2" s="334">
        <f>IF(H2="X",1,IF(I2="X",2,IF(J2="X",3,IF(K2="X",4,IF(L2="X",5,0)))))</f>
        <v>2</v>
      </c>
      <c r="N2" s="123"/>
    </row>
    <row r="3" spans="1:14" ht="27.6" customHeight="1">
      <c r="A3" s="32">
        <v>2</v>
      </c>
      <c r="B3" s="29">
        <v>4</v>
      </c>
      <c r="C3" s="11" t="s">
        <v>5</v>
      </c>
      <c r="D3" s="11" t="s">
        <v>24</v>
      </c>
      <c r="E3" s="11" t="s">
        <v>7</v>
      </c>
      <c r="F3" s="45" t="s">
        <v>25</v>
      </c>
      <c r="G3" s="92" t="s">
        <v>84</v>
      </c>
      <c r="H3" s="119"/>
      <c r="I3" s="64" t="s">
        <v>221</v>
      </c>
      <c r="J3" s="64"/>
      <c r="K3" s="64"/>
      <c r="L3" s="102"/>
      <c r="M3" s="335">
        <f t="shared" ref="M3:M11" si="0">IF(H3="X",1,IF(I3="X",2,IF(J3="X",3,IF(K3="X",4,IF(L3="X",5,0)))))</f>
        <v>2</v>
      </c>
      <c r="N3" s="123"/>
    </row>
    <row r="4" spans="1:14" ht="18" customHeight="1">
      <c r="A4" s="32">
        <v>3</v>
      </c>
      <c r="B4" s="29">
        <v>11</v>
      </c>
      <c r="C4" s="11" t="s">
        <v>5</v>
      </c>
      <c r="D4" s="11" t="s">
        <v>24</v>
      </c>
      <c r="E4" s="11" t="s">
        <v>11</v>
      </c>
      <c r="F4" s="45" t="s">
        <v>26</v>
      </c>
      <c r="G4" s="92" t="s">
        <v>85</v>
      </c>
      <c r="H4" s="119"/>
      <c r="I4" s="64" t="s">
        <v>221</v>
      </c>
      <c r="J4" s="64"/>
      <c r="K4" s="64"/>
      <c r="L4" s="102"/>
      <c r="M4" s="335">
        <f t="shared" si="0"/>
        <v>2</v>
      </c>
      <c r="N4" s="123"/>
    </row>
    <row r="5" spans="1:14" ht="18" customHeight="1">
      <c r="A5" s="32">
        <v>4</v>
      </c>
      <c r="B5" s="29">
        <v>12</v>
      </c>
      <c r="C5" s="11" t="s">
        <v>5</v>
      </c>
      <c r="D5" s="11" t="s">
        <v>24</v>
      </c>
      <c r="E5" s="11" t="s">
        <v>11</v>
      </c>
      <c r="F5" s="45" t="s">
        <v>26</v>
      </c>
      <c r="G5" s="92" t="s">
        <v>86</v>
      </c>
      <c r="H5" s="119"/>
      <c r="I5" s="64" t="s">
        <v>221</v>
      </c>
      <c r="J5" s="64"/>
      <c r="K5" s="64"/>
      <c r="L5" s="102"/>
      <c r="M5" s="335">
        <f t="shared" si="0"/>
        <v>2</v>
      </c>
    </row>
    <row r="6" spans="1:14" ht="18" customHeight="1">
      <c r="A6" s="32">
        <v>5</v>
      </c>
      <c r="B6" s="29"/>
      <c r="C6" s="11"/>
      <c r="D6" s="11"/>
      <c r="E6" s="11"/>
      <c r="F6" s="45"/>
      <c r="G6" s="92" t="s">
        <v>87</v>
      </c>
      <c r="H6" s="119"/>
      <c r="I6" s="64" t="s">
        <v>221</v>
      </c>
      <c r="J6" s="64"/>
      <c r="K6" s="64"/>
      <c r="L6" s="102"/>
      <c r="M6" s="335">
        <f t="shared" si="0"/>
        <v>2</v>
      </c>
    </row>
    <row r="7" spans="1:14" ht="18" customHeight="1">
      <c r="A7" s="32">
        <v>6</v>
      </c>
      <c r="B7" s="29">
        <v>14</v>
      </c>
      <c r="C7" s="11" t="s">
        <v>5</v>
      </c>
      <c r="D7" s="11" t="s">
        <v>24</v>
      </c>
      <c r="E7" s="11" t="s">
        <v>13</v>
      </c>
      <c r="F7" s="45" t="s">
        <v>27</v>
      </c>
      <c r="G7" s="92" t="s">
        <v>88</v>
      </c>
      <c r="H7" s="119"/>
      <c r="I7" s="64" t="s">
        <v>221</v>
      </c>
      <c r="J7" s="64"/>
      <c r="K7" s="64"/>
      <c r="L7" s="102"/>
      <c r="M7" s="335">
        <f t="shared" si="0"/>
        <v>2</v>
      </c>
      <c r="N7" s="123"/>
    </row>
    <row r="8" spans="1:14" ht="18" customHeight="1">
      <c r="A8" s="32">
        <v>7</v>
      </c>
      <c r="B8" s="29">
        <v>16</v>
      </c>
      <c r="C8" s="11" t="s">
        <v>5</v>
      </c>
      <c r="D8" s="11" t="s">
        <v>24</v>
      </c>
      <c r="E8" s="11" t="s">
        <v>13</v>
      </c>
      <c r="F8" s="45" t="s">
        <v>27</v>
      </c>
      <c r="G8" s="128" t="s">
        <v>269</v>
      </c>
      <c r="H8" s="119"/>
      <c r="I8" s="64" t="s">
        <v>221</v>
      </c>
      <c r="J8" s="64"/>
      <c r="K8" s="64"/>
      <c r="L8" s="102"/>
      <c r="M8" s="335">
        <f t="shared" si="0"/>
        <v>2</v>
      </c>
    </row>
    <row r="9" spans="1:14" ht="18" customHeight="1">
      <c r="A9" s="32">
        <v>8</v>
      </c>
      <c r="B9" s="29">
        <v>17</v>
      </c>
      <c r="C9" s="11" t="s">
        <v>5</v>
      </c>
      <c r="D9" s="11" t="s">
        <v>24</v>
      </c>
      <c r="E9" s="11" t="s">
        <v>15</v>
      </c>
      <c r="F9" s="45" t="s">
        <v>28</v>
      </c>
      <c r="G9" s="128" t="s">
        <v>270</v>
      </c>
      <c r="H9" s="119"/>
      <c r="I9" s="64" t="s">
        <v>221</v>
      </c>
      <c r="J9" s="64"/>
      <c r="K9" s="64"/>
      <c r="L9" s="102"/>
      <c r="M9" s="335">
        <f t="shared" si="0"/>
        <v>2</v>
      </c>
    </row>
    <row r="10" spans="1:14" ht="18" customHeight="1">
      <c r="A10" s="32">
        <v>9</v>
      </c>
      <c r="B10" s="29"/>
      <c r="C10" s="11"/>
      <c r="D10" s="11"/>
      <c r="E10" s="11"/>
      <c r="F10" s="45"/>
      <c r="G10" s="92" t="s">
        <v>89</v>
      </c>
      <c r="H10" s="119"/>
      <c r="I10" s="64" t="s">
        <v>221</v>
      </c>
      <c r="J10" s="64"/>
      <c r="K10" s="64"/>
      <c r="L10" s="102"/>
      <c r="M10" s="335">
        <f t="shared" si="0"/>
        <v>2</v>
      </c>
    </row>
    <row r="11" spans="1:14" ht="18" customHeight="1" thickBot="1">
      <c r="A11" s="33">
        <v>10</v>
      </c>
      <c r="B11" s="29">
        <v>19</v>
      </c>
      <c r="C11" s="11" t="s">
        <v>5</v>
      </c>
      <c r="D11" s="11" t="s">
        <v>24</v>
      </c>
      <c r="E11" s="11" t="s">
        <v>29</v>
      </c>
      <c r="F11" s="45" t="s">
        <v>30</v>
      </c>
      <c r="G11" s="180" t="s">
        <v>271</v>
      </c>
      <c r="H11" s="120"/>
      <c r="I11" s="65" t="s">
        <v>221</v>
      </c>
      <c r="J11" s="65"/>
      <c r="K11" s="65"/>
      <c r="L11" s="103"/>
      <c r="M11" s="336">
        <f t="shared" si="0"/>
        <v>2</v>
      </c>
    </row>
    <row r="12" spans="1:14" ht="13.8" thickBot="1">
      <c r="A12" s="56"/>
      <c r="B12" s="43"/>
      <c r="C12" s="43"/>
      <c r="D12" s="43"/>
      <c r="E12" s="43"/>
      <c r="F12" s="51"/>
      <c r="G12" s="122" t="s">
        <v>69</v>
      </c>
      <c r="H12" s="574">
        <f>AVERAGE(M2:M11)</f>
        <v>2</v>
      </c>
      <c r="I12" s="575"/>
      <c r="J12" s="575"/>
      <c r="K12" s="575"/>
      <c r="L12" s="575"/>
      <c r="M12" s="576"/>
    </row>
    <row r="15" spans="1:14">
      <c r="G15" s="567" t="s">
        <v>70</v>
      </c>
      <c r="H15" s="567"/>
      <c r="I15" s="567"/>
      <c r="J15" s="567"/>
      <c r="K15" s="567"/>
      <c r="L15" s="567"/>
      <c r="M15" s="567"/>
    </row>
  </sheetData>
  <protectedRanges>
    <protectedRange sqref="H2:L11" name="Intervallo1_1_1"/>
  </protectedRanges>
  <mergeCells count="2">
    <mergeCell ref="H12:M12"/>
    <mergeCell ref="G15:M15"/>
  </mergeCells>
  <printOptions horizontalCentered="1" verticalCentered="1"/>
  <pageMargins left="0.37" right="0.74803149606299213" top="0.91" bottom="0.27559055118110237" header="0.5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1"/>
  <sheetViews>
    <sheetView workbookViewId="0">
      <selection activeCell="G23" sqref="G23"/>
    </sheetView>
  </sheetViews>
  <sheetFormatPr defaultRowHeight="13.2"/>
  <cols>
    <col min="1" max="1" width="3.5546875" customWidth="1"/>
    <col min="2" max="2" width="3" hidden="1" customWidth="1"/>
    <col min="3" max="5" width="4" hidden="1" customWidth="1"/>
    <col min="6" max="6" width="6.44140625" hidden="1" customWidth="1"/>
    <col min="7" max="7" width="82.109375" customWidth="1"/>
    <col min="8" max="8" width="10.88671875" customWidth="1"/>
    <col min="9" max="9" width="12.6640625" customWidth="1"/>
    <col min="10" max="10" width="17.88671875" customWidth="1"/>
    <col min="11" max="11" width="10.77734375" customWidth="1"/>
    <col min="12" max="12" width="16.109375" customWidth="1"/>
    <col min="13" max="13" width="12.6640625" customWidth="1"/>
  </cols>
  <sheetData>
    <row r="1" spans="1:13" ht="31.2" thickBot="1">
      <c r="A1" s="62" t="s">
        <v>41</v>
      </c>
      <c r="B1" s="73" t="s">
        <v>0</v>
      </c>
      <c r="C1" s="72" t="s">
        <v>1</v>
      </c>
      <c r="D1" s="72" t="s">
        <v>2</v>
      </c>
      <c r="E1" s="72" t="s">
        <v>3</v>
      </c>
      <c r="F1" s="74" t="s">
        <v>4</v>
      </c>
      <c r="G1" s="70" t="s">
        <v>103</v>
      </c>
      <c r="H1" s="418" t="s">
        <v>256</v>
      </c>
      <c r="I1" s="418" t="s">
        <v>258</v>
      </c>
      <c r="J1" s="419" t="s">
        <v>257</v>
      </c>
      <c r="K1" s="419" t="s">
        <v>255</v>
      </c>
      <c r="L1" s="420" t="s">
        <v>277</v>
      </c>
      <c r="M1" s="105" t="s">
        <v>47</v>
      </c>
    </row>
    <row r="2" spans="1:13" ht="21.6" customHeight="1">
      <c r="A2" s="31">
        <v>1</v>
      </c>
      <c r="B2" s="53"/>
      <c r="C2" s="54"/>
      <c r="D2" s="54"/>
      <c r="E2" s="54"/>
      <c r="F2" s="55"/>
      <c r="G2" s="478" t="s">
        <v>75</v>
      </c>
      <c r="H2" s="118" t="s">
        <v>221</v>
      </c>
      <c r="I2" s="63"/>
      <c r="J2" s="63"/>
      <c r="K2" s="63"/>
      <c r="L2" s="101"/>
      <c r="M2" s="338">
        <f>IF(H2="X",1,IF(I2="X",2,IF(J2="X",3,IF(K2="X",4,IF(L2="X",5,0)))))</f>
        <v>1</v>
      </c>
    </row>
    <row r="3" spans="1:13" ht="18" customHeight="1">
      <c r="A3" s="200"/>
      <c r="B3" s="53"/>
      <c r="C3" s="54"/>
      <c r="D3" s="54"/>
      <c r="E3" s="54"/>
      <c r="F3" s="55"/>
      <c r="G3" s="476" t="s">
        <v>272</v>
      </c>
      <c r="H3" s="479" t="s">
        <v>221</v>
      </c>
      <c r="I3" s="468"/>
      <c r="J3" s="468"/>
      <c r="K3" s="468"/>
      <c r="L3" s="469"/>
      <c r="M3" s="338"/>
    </row>
    <row r="4" spans="1:13" ht="18" customHeight="1">
      <c r="A4" s="32">
        <v>2</v>
      </c>
      <c r="B4" s="48">
        <v>2</v>
      </c>
      <c r="C4" s="2" t="s">
        <v>5</v>
      </c>
      <c r="D4" s="2" t="s">
        <v>21</v>
      </c>
      <c r="E4" s="49" t="s">
        <v>7</v>
      </c>
      <c r="F4" s="50" t="s">
        <v>22</v>
      </c>
      <c r="G4" s="476" t="s">
        <v>273</v>
      </c>
      <c r="H4" s="119" t="s">
        <v>221</v>
      </c>
      <c r="I4" s="64"/>
      <c r="J4" s="64"/>
      <c r="K4" s="64"/>
      <c r="L4" s="102"/>
      <c r="M4" s="339">
        <f t="shared" ref="M4:M12" si="0">IF(H4="X",1,IF(I4="X",2,IF(J4="X",3,IF(K4="X",4,IF(L4="X",5,0)))))</f>
        <v>1</v>
      </c>
    </row>
    <row r="5" spans="1:13" ht="18" customHeight="1">
      <c r="A5" s="32">
        <v>3</v>
      </c>
      <c r="B5" s="46">
        <v>6</v>
      </c>
      <c r="C5" s="4" t="s">
        <v>5</v>
      </c>
      <c r="D5" s="4" t="s">
        <v>21</v>
      </c>
      <c r="E5" s="11" t="s">
        <v>7</v>
      </c>
      <c r="F5" s="45" t="s">
        <v>22</v>
      </c>
      <c r="G5" s="476" t="s">
        <v>290</v>
      </c>
      <c r="H5" s="119" t="s">
        <v>221</v>
      </c>
      <c r="I5" s="64"/>
      <c r="J5" s="64"/>
      <c r="K5" s="64"/>
      <c r="L5" s="102"/>
      <c r="M5" s="339">
        <f t="shared" si="0"/>
        <v>1</v>
      </c>
    </row>
    <row r="6" spans="1:13" ht="18" customHeight="1">
      <c r="A6" s="32">
        <v>4</v>
      </c>
      <c r="B6" s="46">
        <v>11</v>
      </c>
      <c r="C6" s="4" t="s">
        <v>5</v>
      </c>
      <c r="D6" s="4" t="s">
        <v>21</v>
      </c>
      <c r="E6" s="11" t="s">
        <v>9</v>
      </c>
      <c r="F6" s="45" t="s">
        <v>23</v>
      </c>
      <c r="G6" s="476" t="s">
        <v>295</v>
      </c>
      <c r="H6" s="119" t="s">
        <v>221</v>
      </c>
      <c r="I6" s="64"/>
      <c r="J6" s="64"/>
      <c r="K6" s="64"/>
      <c r="L6" s="102"/>
      <c r="M6" s="339">
        <f t="shared" si="0"/>
        <v>1</v>
      </c>
    </row>
    <row r="7" spans="1:13" ht="18" customHeight="1">
      <c r="A7" s="32">
        <v>5</v>
      </c>
      <c r="B7" s="29">
        <v>12</v>
      </c>
      <c r="C7" s="4" t="s">
        <v>31</v>
      </c>
      <c r="D7" s="4" t="s">
        <v>32</v>
      </c>
      <c r="E7" s="4" t="s">
        <v>7</v>
      </c>
      <c r="F7" s="45" t="s">
        <v>33</v>
      </c>
      <c r="G7" s="476" t="s">
        <v>294</v>
      </c>
      <c r="H7" s="119" t="s">
        <v>221</v>
      </c>
      <c r="I7" s="64"/>
      <c r="J7" s="64"/>
      <c r="K7" s="64"/>
      <c r="L7" s="102"/>
      <c r="M7" s="339">
        <f t="shared" si="0"/>
        <v>1</v>
      </c>
    </row>
    <row r="8" spans="1:13" ht="18" customHeight="1">
      <c r="A8" s="32">
        <v>6</v>
      </c>
      <c r="B8" s="29">
        <v>14</v>
      </c>
      <c r="C8" s="4" t="s">
        <v>31</v>
      </c>
      <c r="D8" s="4" t="s">
        <v>32</v>
      </c>
      <c r="E8" s="4" t="s">
        <v>7</v>
      </c>
      <c r="F8" s="45" t="s">
        <v>33</v>
      </c>
      <c r="G8" s="476" t="s">
        <v>296</v>
      </c>
      <c r="H8" s="119" t="s">
        <v>221</v>
      </c>
      <c r="I8" s="64"/>
      <c r="J8" s="64"/>
      <c r="K8" s="64"/>
      <c r="L8" s="102"/>
      <c r="M8" s="339">
        <f t="shared" si="0"/>
        <v>1</v>
      </c>
    </row>
    <row r="9" spans="1:13" ht="18" customHeight="1">
      <c r="A9" s="32">
        <v>7</v>
      </c>
      <c r="B9" s="29"/>
      <c r="C9" s="4"/>
      <c r="D9" s="4"/>
      <c r="E9" s="4"/>
      <c r="F9" s="45"/>
      <c r="G9" s="476" t="s">
        <v>292</v>
      </c>
      <c r="H9" s="119" t="s">
        <v>221</v>
      </c>
      <c r="I9" s="64"/>
      <c r="J9" s="64"/>
      <c r="K9" s="64"/>
      <c r="L9" s="102"/>
      <c r="M9" s="339">
        <f t="shared" si="0"/>
        <v>1</v>
      </c>
    </row>
    <row r="10" spans="1:13" ht="18" customHeight="1">
      <c r="A10" s="32">
        <v>8</v>
      </c>
      <c r="B10" s="29"/>
      <c r="C10" s="4"/>
      <c r="D10" s="4"/>
      <c r="E10" s="4"/>
      <c r="F10" s="45"/>
      <c r="G10" s="476" t="s">
        <v>76</v>
      </c>
      <c r="H10" s="119" t="s">
        <v>221</v>
      </c>
      <c r="I10" s="64"/>
      <c r="J10" s="64"/>
      <c r="K10" s="64"/>
      <c r="L10" s="102"/>
      <c r="M10" s="339">
        <f t="shared" si="0"/>
        <v>1</v>
      </c>
    </row>
    <row r="11" spans="1:13" ht="18" customHeight="1">
      <c r="A11" s="32">
        <v>9</v>
      </c>
      <c r="B11" s="29"/>
      <c r="C11" s="4"/>
      <c r="D11" s="4"/>
      <c r="E11" s="4"/>
      <c r="F11" s="45"/>
      <c r="G11" s="476" t="s">
        <v>291</v>
      </c>
      <c r="H11" s="119" t="s">
        <v>221</v>
      </c>
      <c r="I11" s="64"/>
      <c r="J11" s="64"/>
      <c r="K11" s="64"/>
      <c r="L11" s="102"/>
      <c r="M11" s="339">
        <f t="shared" si="0"/>
        <v>1</v>
      </c>
    </row>
    <row r="12" spans="1:13" ht="18" customHeight="1" thickBot="1">
      <c r="A12" s="33">
        <v>10</v>
      </c>
      <c r="B12" s="29">
        <v>15</v>
      </c>
      <c r="C12" s="4" t="s">
        <v>31</v>
      </c>
      <c r="D12" s="4" t="s">
        <v>32</v>
      </c>
      <c r="E12" s="4" t="s">
        <v>7</v>
      </c>
      <c r="F12" s="45" t="s">
        <v>33</v>
      </c>
      <c r="G12" s="477" t="s">
        <v>293</v>
      </c>
      <c r="H12" s="120" t="s">
        <v>221</v>
      </c>
      <c r="I12" s="65"/>
      <c r="J12" s="65"/>
      <c r="K12" s="65"/>
      <c r="L12" s="103"/>
      <c r="M12" s="340">
        <f t="shared" si="0"/>
        <v>1</v>
      </c>
    </row>
    <row r="13" spans="1:13" ht="13.8" thickBot="1">
      <c r="A13" s="47"/>
      <c r="B13" s="44"/>
      <c r="C13" s="44"/>
      <c r="D13" s="44"/>
      <c r="E13" s="44"/>
      <c r="F13" s="44"/>
      <c r="G13" s="122" t="s">
        <v>69</v>
      </c>
      <c r="H13" s="574">
        <f>AVERAGE(M2:M12)</f>
        <v>1</v>
      </c>
      <c r="I13" s="575"/>
      <c r="J13" s="575"/>
      <c r="K13" s="575"/>
      <c r="L13" s="575"/>
      <c r="M13" s="576"/>
    </row>
    <row r="15" spans="1:13" ht="13.8" hidden="1" thickBot="1">
      <c r="I15" s="52" t="s">
        <v>42</v>
      </c>
      <c r="J15" s="52" t="s">
        <v>56</v>
      </c>
      <c r="K15" s="52"/>
      <c r="L15" s="52"/>
      <c r="M15" s="52"/>
    </row>
    <row r="16" spans="1:13" ht="13.8" hidden="1" thickBot="1">
      <c r="I16" s="52" t="s">
        <v>51</v>
      </c>
      <c r="J16" s="52" t="s">
        <v>52</v>
      </c>
      <c r="K16" s="52"/>
      <c r="L16" s="52"/>
      <c r="M16" s="52"/>
    </row>
    <row r="17" spans="7:13" ht="13.8" hidden="1" thickBot="1">
      <c r="I17" s="52" t="s">
        <v>50</v>
      </c>
      <c r="J17" s="52" t="s">
        <v>53</v>
      </c>
      <c r="K17" s="52"/>
      <c r="L17" s="52"/>
      <c r="M17" s="52"/>
    </row>
    <row r="18" spans="7:13" ht="13.8" hidden="1" thickBot="1">
      <c r="I18" s="52" t="s">
        <v>43</v>
      </c>
      <c r="J18" s="52" t="s">
        <v>54</v>
      </c>
      <c r="K18" s="52"/>
      <c r="L18" s="52"/>
      <c r="M18" s="52"/>
    </row>
    <row r="19" spans="7:13" ht="13.8" hidden="1" thickBot="1">
      <c r="I19" s="52" t="s">
        <v>44</v>
      </c>
      <c r="J19" s="52" t="s">
        <v>55</v>
      </c>
      <c r="K19" s="52"/>
      <c r="L19" s="52"/>
      <c r="M19" s="52"/>
    </row>
    <row r="21" spans="7:13">
      <c r="G21" s="567" t="s">
        <v>196</v>
      </c>
      <c r="H21" s="567"/>
      <c r="I21" s="567"/>
      <c r="J21" s="567"/>
      <c r="K21" s="567"/>
      <c r="L21" s="567"/>
      <c r="M21" s="567"/>
    </row>
  </sheetData>
  <protectedRanges>
    <protectedRange sqref="H2:L12" name="Intervallo1_1_1"/>
  </protectedRanges>
  <mergeCells count="2">
    <mergeCell ref="H13:M13"/>
    <mergeCell ref="G21:M21"/>
  </mergeCells>
  <printOptions horizontalCentered="1" verticalCentered="1"/>
  <pageMargins left="0.49" right="0.74803149606299213" top="1.26" bottom="0.3" header="1.2598425196850394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7"/>
  <sheetViews>
    <sheetView zoomScale="90" zoomScaleNormal="90" workbookViewId="0">
      <selection activeCell="L27" sqref="L27"/>
    </sheetView>
  </sheetViews>
  <sheetFormatPr defaultRowHeight="13.2"/>
  <cols>
    <col min="1" max="1" width="3.5546875" customWidth="1"/>
    <col min="2" max="2" width="3.21875" hidden="1" customWidth="1"/>
    <col min="3" max="3" width="4" hidden="1" customWidth="1"/>
    <col min="4" max="5" width="4.33203125" hidden="1" customWidth="1"/>
    <col min="6" max="6" width="0.6640625" hidden="1" customWidth="1"/>
    <col min="7" max="7" width="80.109375" customWidth="1"/>
    <col min="8" max="8" width="19" customWidth="1"/>
    <col min="9" max="9" width="12.6640625" customWidth="1"/>
    <col min="10" max="10" width="22" customWidth="1"/>
    <col min="11" max="11" width="12.6640625" customWidth="1"/>
    <col min="12" max="12" width="15.6640625" customWidth="1"/>
    <col min="13" max="13" width="10.109375" style="61" customWidth="1"/>
  </cols>
  <sheetData>
    <row r="1" spans="1:13" ht="41.4" thickBot="1">
      <c r="A1" s="66" t="s">
        <v>41</v>
      </c>
      <c r="B1" s="67" t="s">
        <v>0</v>
      </c>
      <c r="C1" s="67" t="s">
        <v>1</v>
      </c>
      <c r="D1" s="67" t="s">
        <v>2</v>
      </c>
      <c r="E1" s="68" t="s">
        <v>3</v>
      </c>
      <c r="F1" s="69" t="s">
        <v>4</v>
      </c>
      <c r="G1" s="121" t="s">
        <v>107</v>
      </c>
      <c r="H1" s="418" t="s">
        <v>256</v>
      </c>
      <c r="I1" s="418" t="s">
        <v>258</v>
      </c>
      <c r="J1" s="419" t="s">
        <v>257</v>
      </c>
      <c r="K1" s="419" t="s">
        <v>255</v>
      </c>
      <c r="L1" s="420" t="s">
        <v>277</v>
      </c>
      <c r="M1" s="105" t="s">
        <v>47</v>
      </c>
    </row>
    <row r="2" spans="1:13" ht="18" customHeight="1">
      <c r="A2" s="31">
        <v>1</v>
      </c>
      <c r="B2" s="37">
        <v>1</v>
      </c>
      <c r="C2" s="9" t="s">
        <v>5</v>
      </c>
      <c r="D2" s="9" t="s">
        <v>17</v>
      </c>
      <c r="E2" s="10" t="s">
        <v>7</v>
      </c>
      <c r="F2" s="116" t="s">
        <v>59</v>
      </c>
      <c r="G2" s="478" t="s">
        <v>274</v>
      </c>
      <c r="H2" s="321"/>
      <c r="I2" s="322" t="s">
        <v>221</v>
      </c>
      <c r="J2" s="322"/>
      <c r="K2" s="322"/>
      <c r="L2" s="323"/>
      <c r="M2" s="338">
        <f>IF(H2="X",1,IF(I2="X",2,IF(J2="X",3,IF(K2="X",4,IF(L2="X",5,0)))))</f>
        <v>2</v>
      </c>
    </row>
    <row r="3" spans="1:13" ht="18" customHeight="1">
      <c r="A3" s="200">
        <v>2</v>
      </c>
      <c r="B3" s="28"/>
      <c r="C3" s="2"/>
      <c r="D3" s="2"/>
      <c r="E3" s="49"/>
      <c r="F3" s="116"/>
      <c r="G3" s="475" t="s">
        <v>301</v>
      </c>
      <c r="H3" s="480"/>
      <c r="I3" s="481"/>
      <c r="J3" s="481"/>
      <c r="K3" s="481"/>
      <c r="L3" s="482"/>
      <c r="M3" s="338"/>
    </row>
    <row r="4" spans="1:13" ht="18" customHeight="1">
      <c r="A4" s="200">
        <v>3</v>
      </c>
      <c r="B4" s="28"/>
      <c r="C4" s="2"/>
      <c r="D4" s="2"/>
      <c r="E4" s="49"/>
      <c r="F4" s="116"/>
      <c r="G4" s="475" t="s">
        <v>300</v>
      </c>
      <c r="H4" s="480"/>
      <c r="I4" s="481"/>
      <c r="J4" s="481"/>
      <c r="K4" s="481"/>
      <c r="L4" s="482"/>
      <c r="M4" s="338"/>
    </row>
    <row r="5" spans="1:13" ht="18" customHeight="1">
      <c r="A5" s="200">
        <v>4</v>
      </c>
      <c r="B5" s="29">
        <v>4</v>
      </c>
      <c r="C5" s="4" t="s">
        <v>5</v>
      </c>
      <c r="D5" s="4" t="s">
        <v>17</v>
      </c>
      <c r="E5" s="11" t="s">
        <v>7</v>
      </c>
      <c r="F5" s="116" t="s">
        <v>59</v>
      </c>
      <c r="G5" s="476" t="s">
        <v>299</v>
      </c>
      <c r="H5" s="324"/>
      <c r="I5" s="325" t="s">
        <v>221</v>
      </c>
      <c r="J5" s="325"/>
      <c r="K5" s="325"/>
      <c r="L5" s="326"/>
      <c r="M5" s="339">
        <f t="shared" ref="M5:M12" si="0">IF(H5="X",1,IF(I5="X",2,IF(J5="X",3,IF(K5="X",4,IF(L5="X",5,0)))))</f>
        <v>2</v>
      </c>
    </row>
    <row r="6" spans="1:13" ht="18" customHeight="1">
      <c r="A6" s="200">
        <v>5</v>
      </c>
      <c r="B6" s="29">
        <v>9</v>
      </c>
      <c r="C6" s="4" t="s">
        <v>5</v>
      </c>
      <c r="D6" s="4" t="s">
        <v>17</v>
      </c>
      <c r="E6" s="11" t="s">
        <v>9</v>
      </c>
      <c r="F6" s="116" t="s">
        <v>59</v>
      </c>
      <c r="G6" s="476" t="s">
        <v>72</v>
      </c>
      <c r="H6" s="324"/>
      <c r="I6" s="325" t="s">
        <v>221</v>
      </c>
      <c r="J6" s="325"/>
      <c r="K6" s="325"/>
      <c r="L6" s="326"/>
      <c r="M6" s="339">
        <f t="shared" si="0"/>
        <v>2</v>
      </c>
    </row>
    <row r="7" spans="1:13" ht="18" customHeight="1">
      <c r="A7" s="200">
        <v>6</v>
      </c>
      <c r="B7" s="29">
        <v>10</v>
      </c>
      <c r="C7" s="4" t="s">
        <v>5</v>
      </c>
      <c r="D7" s="4" t="s">
        <v>17</v>
      </c>
      <c r="E7" s="11" t="s">
        <v>9</v>
      </c>
      <c r="F7" s="116" t="s">
        <v>59</v>
      </c>
      <c r="G7" s="483" t="s">
        <v>297</v>
      </c>
      <c r="H7" s="324"/>
      <c r="I7" s="325" t="s">
        <v>221</v>
      </c>
      <c r="J7" s="325"/>
      <c r="K7" s="325"/>
      <c r="L7" s="326"/>
      <c r="M7" s="339">
        <f t="shared" si="0"/>
        <v>2</v>
      </c>
    </row>
    <row r="8" spans="1:13" ht="18" customHeight="1">
      <c r="A8" s="200">
        <v>7</v>
      </c>
      <c r="B8" s="29"/>
      <c r="C8" s="4"/>
      <c r="D8" s="4"/>
      <c r="E8" s="11"/>
      <c r="F8" s="116"/>
      <c r="G8" s="476" t="s">
        <v>303</v>
      </c>
      <c r="H8" s="324"/>
      <c r="I8" s="325"/>
      <c r="J8" s="325"/>
      <c r="K8" s="325"/>
      <c r="L8" s="326"/>
      <c r="M8" s="339"/>
    </row>
    <row r="9" spans="1:13" ht="18" customHeight="1">
      <c r="A9" s="200">
        <v>8</v>
      </c>
      <c r="B9" s="29"/>
      <c r="C9" s="4"/>
      <c r="D9" s="4"/>
      <c r="E9" s="11"/>
      <c r="F9" s="116" t="s">
        <v>58</v>
      </c>
      <c r="G9" s="483" t="s">
        <v>302</v>
      </c>
      <c r="H9" s="324"/>
      <c r="I9" s="325" t="s">
        <v>221</v>
      </c>
      <c r="J9" s="325"/>
      <c r="K9" s="325"/>
      <c r="L9" s="326"/>
      <c r="M9" s="339">
        <f t="shared" si="0"/>
        <v>2</v>
      </c>
    </row>
    <row r="10" spans="1:13" ht="18" customHeight="1">
      <c r="A10" s="32">
        <v>6</v>
      </c>
      <c r="B10" s="29">
        <v>12</v>
      </c>
      <c r="C10" s="4" t="s">
        <v>5</v>
      </c>
      <c r="D10" s="4" t="s">
        <v>17</v>
      </c>
      <c r="E10" s="11" t="s">
        <v>11</v>
      </c>
      <c r="F10" s="116" t="s">
        <v>58</v>
      </c>
      <c r="G10" s="476" t="s">
        <v>275</v>
      </c>
      <c r="H10" s="324"/>
      <c r="I10" s="325" t="s">
        <v>221</v>
      </c>
      <c r="J10" s="325"/>
      <c r="K10" s="325"/>
      <c r="L10" s="326"/>
      <c r="M10" s="339">
        <f t="shared" si="0"/>
        <v>2</v>
      </c>
    </row>
    <row r="11" spans="1:13" ht="18" customHeight="1">
      <c r="A11" s="32">
        <v>7</v>
      </c>
      <c r="B11" s="29">
        <v>13</v>
      </c>
      <c r="C11" s="4" t="s">
        <v>5</v>
      </c>
      <c r="D11" s="4" t="s">
        <v>17</v>
      </c>
      <c r="E11" s="11" t="s">
        <v>11</v>
      </c>
      <c r="F11" s="116" t="s">
        <v>58</v>
      </c>
      <c r="G11" s="476" t="s">
        <v>73</v>
      </c>
      <c r="H11" s="324"/>
      <c r="I11" s="325" t="s">
        <v>221</v>
      </c>
      <c r="J11" s="325"/>
      <c r="K11" s="325"/>
      <c r="L11" s="326"/>
      <c r="M11" s="339">
        <f t="shared" si="0"/>
        <v>2</v>
      </c>
    </row>
    <row r="12" spans="1:13" ht="18" customHeight="1" thickBot="1">
      <c r="A12" s="33">
        <v>10</v>
      </c>
      <c r="B12" s="30">
        <v>20</v>
      </c>
      <c r="C12" s="6" t="s">
        <v>5</v>
      </c>
      <c r="D12" s="6" t="s">
        <v>17</v>
      </c>
      <c r="E12" s="12" t="s">
        <v>13</v>
      </c>
      <c r="F12" s="117" t="s">
        <v>60</v>
      </c>
      <c r="G12" s="477" t="s">
        <v>298</v>
      </c>
      <c r="H12" s="327"/>
      <c r="I12" s="328" t="s">
        <v>221</v>
      </c>
      <c r="J12" s="328"/>
      <c r="K12" s="328"/>
      <c r="L12" s="329"/>
      <c r="M12" s="340">
        <f t="shared" si="0"/>
        <v>2</v>
      </c>
    </row>
    <row r="13" spans="1:13" ht="19.2" customHeight="1" thickBot="1">
      <c r="A13" s="104"/>
      <c r="G13" s="122" t="s">
        <v>69</v>
      </c>
      <c r="H13" s="574">
        <f>AVERAGE(M2:M12)</f>
        <v>2</v>
      </c>
      <c r="I13" s="575"/>
      <c r="J13" s="575"/>
      <c r="K13" s="575"/>
      <c r="L13" s="575"/>
      <c r="M13" s="576"/>
    </row>
    <row r="14" spans="1:13">
      <c r="H14" s="1"/>
      <c r="I14" s="1"/>
    </row>
    <row r="15" spans="1:13" ht="13.8" hidden="1" thickBot="1">
      <c r="I15" s="52" t="s">
        <v>42</v>
      </c>
    </row>
    <row r="16" spans="1:13" ht="13.8" hidden="1" thickBot="1">
      <c r="I16" s="52" t="s">
        <v>51</v>
      </c>
    </row>
    <row r="17" spans="1:13" ht="13.8" hidden="1" thickBot="1">
      <c r="I17" s="52" t="s">
        <v>50</v>
      </c>
    </row>
    <row r="18" spans="1:13" ht="13.8" hidden="1" thickBot="1">
      <c r="I18" s="52" t="s">
        <v>43</v>
      </c>
    </row>
    <row r="19" spans="1:13" ht="13.8" hidden="1" thickBot="1">
      <c r="I19" s="52" t="s">
        <v>44</v>
      </c>
    </row>
    <row r="20" spans="1:13" ht="13.8" hidden="1" thickBot="1"/>
    <row r="21" spans="1:13">
      <c r="A21" s="1"/>
      <c r="B21" s="1"/>
      <c r="C21" s="1"/>
      <c r="D21" s="1"/>
      <c r="E21" s="1"/>
      <c r="F21" s="1"/>
      <c r="G21" s="92" t="s">
        <v>71</v>
      </c>
    </row>
    <row r="22" spans="1:13">
      <c r="A22" s="1"/>
      <c r="B22" s="1"/>
      <c r="C22" s="1"/>
      <c r="D22" s="1"/>
      <c r="E22" s="1"/>
      <c r="F22" s="1"/>
      <c r="G22" s="567" t="s">
        <v>196</v>
      </c>
      <c r="H22" s="567"/>
      <c r="I22" s="567"/>
      <c r="J22" s="567"/>
      <c r="K22" s="567"/>
      <c r="L22" s="567"/>
      <c r="M22" s="567"/>
    </row>
    <row r="23" spans="1:13">
      <c r="A23" s="1"/>
      <c r="B23" s="1"/>
      <c r="C23" s="1"/>
      <c r="D23" s="1"/>
      <c r="E23" s="1"/>
      <c r="F23" s="1"/>
      <c r="G23" s="563"/>
      <c r="H23" s="563"/>
      <c r="I23" s="563"/>
      <c r="M23" s="61">
        <v>6</v>
      </c>
    </row>
    <row r="25" spans="1:13">
      <c r="G25" s="123"/>
    </row>
    <row r="27" spans="1:13">
      <c r="G27" s="123"/>
    </row>
  </sheetData>
  <protectedRanges>
    <protectedRange sqref="H2:L12" name="Intervallo1_1"/>
  </protectedRanges>
  <mergeCells count="3">
    <mergeCell ref="G23:I23"/>
    <mergeCell ref="H13:M13"/>
    <mergeCell ref="G22:M22"/>
  </mergeCells>
  <phoneticPr fontId="4" type="noConversion"/>
  <printOptions horizontalCentered="1" verticalCentered="1"/>
  <pageMargins left="0.36" right="0.21" top="0.59" bottom="0.98425196850393704" header="0.55000000000000004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7"/>
  <sheetViews>
    <sheetView workbookViewId="0">
      <selection activeCell="G14" sqref="G14"/>
    </sheetView>
  </sheetViews>
  <sheetFormatPr defaultColWidth="9.21875" defaultRowHeight="13.2"/>
  <cols>
    <col min="1" max="1" width="3.5546875" style="79" bestFit="1" customWidth="1"/>
    <col min="2" max="2" width="3" style="79" hidden="1" customWidth="1"/>
    <col min="3" max="5" width="3.77734375" style="79" hidden="1" customWidth="1"/>
    <col min="6" max="6" width="22.6640625" style="79" hidden="1" customWidth="1"/>
    <col min="7" max="7" width="73.5546875" style="79" customWidth="1"/>
    <col min="8" max="8" width="16.6640625" style="79" customWidth="1"/>
    <col min="9" max="9" width="12.6640625" style="79" customWidth="1"/>
    <col min="10" max="10" width="14.5546875" style="79" customWidth="1"/>
    <col min="11" max="11" width="12.77734375" style="79" customWidth="1"/>
    <col min="12" max="12" width="14.109375" style="79" customWidth="1"/>
    <col min="13" max="13" width="12.6640625" style="79" customWidth="1"/>
    <col min="14" max="16384" width="9.21875" style="79"/>
  </cols>
  <sheetData>
    <row r="1" spans="1:13" ht="31.8" thickBot="1">
      <c r="A1" s="96" t="s">
        <v>41</v>
      </c>
      <c r="B1" s="97" t="s">
        <v>0</v>
      </c>
      <c r="C1" s="97" t="s">
        <v>1</v>
      </c>
      <c r="D1" s="97" t="s">
        <v>2</v>
      </c>
      <c r="E1" s="98" t="s">
        <v>3</v>
      </c>
      <c r="F1" s="494" t="s">
        <v>4</v>
      </c>
      <c r="G1" s="99" t="s">
        <v>108</v>
      </c>
      <c r="H1" s="418" t="s">
        <v>256</v>
      </c>
      <c r="I1" s="418" t="s">
        <v>258</v>
      </c>
      <c r="J1" s="419" t="s">
        <v>257</v>
      </c>
      <c r="K1" s="419" t="s">
        <v>255</v>
      </c>
      <c r="L1" s="420" t="s">
        <v>277</v>
      </c>
      <c r="M1" s="105" t="s">
        <v>47</v>
      </c>
    </row>
    <row r="2" spans="1:13" ht="26.4">
      <c r="A2" s="491">
        <v>1</v>
      </c>
      <c r="B2" s="492">
        <v>7</v>
      </c>
      <c r="C2" s="492" t="s">
        <v>34</v>
      </c>
      <c r="D2" s="492" t="s">
        <v>35</v>
      </c>
      <c r="E2" s="492" t="s">
        <v>7</v>
      </c>
      <c r="F2" s="493" t="s">
        <v>36</v>
      </c>
      <c r="G2" s="495" t="s">
        <v>309</v>
      </c>
      <c r="H2" s="479" t="s">
        <v>221</v>
      </c>
      <c r="I2" s="468"/>
      <c r="J2" s="468"/>
      <c r="K2" s="468"/>
      <c r="L2" s="469"/>
      <c r="M2" s="341">
        <f>IF(H2="X",1,IF(I2="X",2,IF(J2="X",3,IF(K2="X",4,IF(L2="X",5,0)))))</f>
        <v>1</v>
      </c>
    </row>
    <row r="3" spans="1:13" ht="19.8" customHeight="1">
      <c r="A3" s="85">
        <v>2</v>
      </c>
      <c r="B3" s="80">
        <v>6</v>
      </c>
      <c r="C3" s="80" t="s">
        <v>5</v>
      </c>
      <c r="D3" s="80" t="s">
        <v>18</v>
      </c>
      <c r="E3" s="81" t="s">
        <v>9</v>
      </c>
      <c r="F3" s="484" t="s">
        <v>19</v>
      </c>
      <c r="G3" s="487" t="s">
        <v>306</v>
      </c>
      <c r="H3" s="119" t="s">
        <v>221</v>
      </c>
      <c r="I3" s="64"/>
      <c r="J3" s="64"/>
      <c r="K3" s="64"/>
      <c r="L3" s="102"/>
      <c r="M3" s="342">
        <f t="shared" ref="M3:M11" si="0">IF(H3="X",1,IF(I3="X",2,IF(J3="X",3,IF(K3="X",4,IF(L3="X",5,0)))))</f>
        <v>1</v>
      </c>
    </row>
    <row r="4" spans="1:13" ht="27" customHeight="1">
      <c r="A4" s="85">
        <v>3</v>
      </c>
      <c r="B4" s="80"/>
      <c r="C4" s="80"/>
      <c r="D4" s="80"/>
      <c r="E4" s="81"/>
      <c r="F4" s="484"/>
      <c r="G4" s="488" t="s">
        <v>246</v>
      </c>
      <c r="H4" s="119" t="s">
        <v>221</v>
      </c>
      <c r="I4" s="64"/>
      <c r="J4" s="64"/>
      <c r="K4" s="64"/>
      <c r="L4" s="102"/>
      <c r="M4" s="342">
        <f t="shared" si="0"/>
        <v>1</v>
      </c>
    </row>
    <row r="5" spans="1:13" ht="18" customHeight="1">
      <c r="A5" s="85">
        <v>4</v>
      </c>
      <c r="B5" s="80">
        <v>17</v>
      </c>
      <c r="C5" s="80" t="s">
        <v>5</v>
      </c>
      <c r="D5" s="80" t="s">
        <v>18</v>
      </c>
      <c r="E5" s="81" t="s">
        <v>11</v>
      </c>
      <c r="F5" s="484" t="s">
        <v>20</v>
      </c>
      <c r="G5" s="489" t="s">
        <v>307</v>
      </c>
      <c r="H5" s="119" t="s">
        <v>221</v>
      </c>
      <c r="I5" s="64"/>
      <c r="J5" s="64"/>
      <c r="K5" s="64"/>
      <c r="L5" s="102"/>
      <c r="M5" s="342">
        <f t="shared" si="0"/>
        <v>1</v>
      </c>
    </row>
    <row r="6" spans="1:13" ht="18" customHeight="1">
      <c r="A6" s="85">
        <v>5</v>
      </c>
      <c r="B6" s="80">
        <v>16</v>
      </c>
      <c r="C6" s="80" t="s">
        <v>34</v>
      </c>
      <c r="D6" s="80" t="s">
        <v>37</v>
      </c>
      <c r="E6" s="80" t="s">
        <v>7</v>
      </c>
      <c r="F6" s="484" t="s">
        <v>38</v>
      </c>
      <c r="G6" s="496" t="s">
        <v>308</v>
      </c>
      <c r="H6" s="119" t="s">
        <v>221</v>
      </c>
      <c r="I6" s="64"/>
      <c r="J6" s="64"/>
      <c r="K6" s="64"/>
      <c r="L6" s="102"/>
      <c r="M6" s="342">
        <f t="shared" si="0"/>
        <v>1</v>
      </c>
    </row>
    <row r="7" spans="1:13" ht="18" customHeight="1">
      <c r="A7" s="85">
        <v>6</v>
      </c>
      <c r="B7" s="80">
        <v>17</v>
      </c>
      <c r="C7" s="80" t="s">
        <v>34</v>
      </c>
      <c r="D7" s="80" t="s">
        <v>37</v>
      </c>
      <c r="E7" s="80" t="s">
        <v>7</v>
      </c>
      <c r="F7" s="484" t="s">
        <v>38</v>
      </c>
      <c r="G7" s="496" t="s">
        <v>365</v>
      </c>
      <c r="H7" s="119" t="s">
        <v>221</v>
      </c>
      <c r="I7" s="64"/>
      <c r="J7" s="64"/>
      <c r="K7" s="64"/>
      <c r="L7" s="102"/>
      <c r="M7" s="342">
        <f t="shared" si="0"/>
        <v>1</v>
      </c>
    </row>
    <row r="8" spans="1:13" ht="18" customHeight="1">
      <c r="A8" s="85">
        <v>7</v>
      </c>
      <c r="B8" s="80">
        <v>31</v>
      </c>
      <c r="C8" s="80" t="s">
        <v>34</v>
      </c>
      <c r="D8" s="80" t="s">
        <v>39</v>
      </c>
      <c r="E8" s="80" t="s">
        <v>7</v>
      </c>
      <c r="F8" s="484" t="s">
        <v>40</v>
      </c>
      <c r="G8" s="489" t="s">
        <v>276</v>
      </c>
      <c r="H8" s="119" t="s">
        <v>221</v>
      </c>
      <c r="I8" s="64"/>
      <c r="J8" s="64"/>
      <c r="K8" s="64"/>
      <c r="L8" s="102"/>
      <c r="M8" s="342">
        <f t="shared" si="0"/>
        <v>1</v>
      </c>
    </row>
    <row r="9" spans="1:13" ht="18" customHeight="1">
      <c r="A9" s="85">
        <v>8</v>
      </c>
      <c r="B9" s="80">
        <v>32</v>
      </c>
      <c r="C9" s="80" t="s">
        <v>34</v>
      </c>
      <c r="D9" s="80" t="s">
        <v>39</v>
      </c>
      <c r="E9" s="80" t="s">
        <v>7</v>
      </c>
      <c r="F9" s="484" t="s">
        <v>40</v>
      </c>
      <c r="G9" s="489" t="s">
        <v>305</v>
      </c>
      <c r="H9" s="119" t="s">
        <v>221</v>
      </c>
      <c r="I9" s="64"/>
      <c r="J9" s="64"/>
      <c r="K9" s="64"/>
      <c r="L9" s="102"/>
      <c r="M9" s="342">
        <f t="shared" si="0"/>
        <v>1</v>
      </c>
    </row>
    <row r="10" spans="1:13" ht="18" customHeight="1">
      <c r="A10" s="85">
        <v>9</v>
      </c>
      <c r="B10" s="80">
        <v>34</v>
      </c>
      <c r="C10" s="80" t="s">
        <v>34</v>
      </c>
      <c r="D10" s="80" t="s">
        <v>39</v>
      </c>
      <c r="E10" s="80" t="s">
        <v>7</v>
      </c>
      <c r="F10" s="484" t="s">
        <v>40</v>
      </c>
      <c r="G10" s="496" t="s">
        <v>304</v>
      </c>
      <c r="H10" s="119" t="s">
        <v>221</v>
      </c>
      <c r="I10" s="64"/>
      <c r="J10" s="64"/>
      <c r="K10" s="64"/>
      <c r="L10" s="102"/>
      <c r="M10" s="342">
        <f t="shared" si="0"/>
        <v>1</v>
      </c>
    </row>
    <row r="11" spans="1:13" ht="18" customHeight="1" thickBot="1">
      <c r="A11" s="85">
        <v>10</v>
      </c>
      <c r="B11" s="84">
        <v>35</v>
      </c>
      <c r="C11" s="84" t="s">
        <v>34</v>
      </c>
      <c r="D11" s="84" t="s">
        <v>39</v>
      </c>
      <c r="E11" s="84" t="s">
        <v>7</v>
      </c>
      <c r="F11" s="485" t="s">
        <v>40</v>
      </c>
      <c r="G11" s="490" t="s">
        <v>74</v>
      </c>
      <c r="H11" s="120" t="s">
        <v>221</v>
      </c>
      <c r="I11" s="65"/>
      <c r="J11" s="65"/>
      <c r="K11" s="65"/>
      <c r="L11" s="103"/>
      <c r="M11" s="343">
        <f t="shared" si="0"/>
        <v>1</v>
      </c>
    </row>
    <row r="12" spans="1:13" ht="13.8" thickBot="1">
      <c r="A12" s="83"/>
      <c r="G12" s="486" t="s">
        <v>69</v>
      </c>
      <c r="H12" s="574">
        <f>AVERAGE(M2:M11)</f>
        <v>1</v>
      </c>
      <c r="I12" s="575"/>
      <c r="J12" s="575"/>
      <c r="K12" s="575"/>
      <c r="L12" s="575"/>
      <c r="M12" s="576"/>
    </row>
    <row r="14" spans="1:13">
      <c r="I14" s="82"/>
    </row>
    <row r="15" spans="1:13">
      <c r="I15" s="82"/>
    </row>
    <row r="16" spans="1:13">
      <c r="G16" s="567" t="s">
        <v>196</v>
      </c>
      <c r="H16" s="567"/>
      <c r="I16" s="567"/>
      <c r="J16" s="567"/>
      <c r="K16" s="567"/>
      <c r="L16" s="567"/>
      <c r="M16" s="567"/>
    </row>
    <row r="17" spans="7:9">
      <c r="G17" s="563" t="s">
        <v>57</v>
      </c>
      <c r="H17" s="563"/>
      <c r="I17" s="563"/>
    </row>
  </sheetData>
  <protectedRanges>
    <protectedRange sqref="H2:L11" name="Intervallo1_1"/>
  </protectedRanges>
  <mergeCells count="3">
    <mergeCell ref="G17:I17"/>
    <mergeCell ref="H12:M12"/>
    <mergeCell ref="G16:M16"/>
  </mergeCells>
  <printOptions horizontalCentered="1" verticalCentered="1"/>
  <pageMargins left="0.31496062992125984" right="0.74803149606299213" top="1.259842519685039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SCHEDA ANAGRAFICA</vt:lpstr>
      <vt:lpstr>PARTE PRIMA</vt:lpstr>
      <vt:lpstr>1 CONTESTO SOCIALE</vt:lpstr>
      <vt:lpstr>2 PERCEZIONE DI SE</vt:lpstr>
      <vt:lpstr>3 APPRENDIMENTO</vt:lpstr>
      <vt:lpstr>4 PERSEVERANZA</vt:lpstr>
      <vt:lpstr>5 RELAZIONE CON LA  CLASSE </vt:lpstr>
      <vt:lpstr>6 RELAZIONE CON LA SCUOLA</vt:lpstr>
      <vt:lpstr>7 RELAZIONE ADULTI  RIFERIMENTO</vt:lpstr>
      <vt:lpstr>PARTE SECONDA </vt:lpstr>
      <vt:lpstr>8 LE EMOZIONI</vt:lpstr>
      <vt:lpstr> 9 LE CAPACITA PERSONALI</vt:lpstr>
      <vt:lpstr>10A ESITO</vt:lpstr>
      <vt:lpstr>10B GRAFICI</vt:lpstr>
    </vt:vector>
  </TitlesOfParts>
  <Company>utente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Maraschiello</dc:creator>
  <cp:lastModifiedBy>ANGELO MARASCHIELLO</cp:lastModifiedBy>
  <cp:lastPrinted>2022-10-28T15:21:24Z</cp:lastPrinted>
  <dcterms:created xsi:type="dcterms:W3CDTF">2003-03-24T15:17:03Z</dcterms:created>
  <dcterms:modified xsi:type="dcterms:W3CDTF">2024-04-05T14:19:40Z</dcterms:modified>
</cp:coreProperties>
</file>